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DieseArbeitsmappe" defaultThemeVersion="124226"/>
  <mc:AlternateContent xmlns:mc="http://schemas.openxmlformats.org/markup-compatibility/2006">
    <mc:Choice Requires="x15">
      <x15ac:absPath xmlns:x15ac="http://schemas.microsoft.com/office/spreadsheetml/2010/11/ac" url="C:\Users\marti\Desktop\"/>
    </mc:Choice>
  </mc:AlternateContent>
  <xr:revisionPtr revIDLastSave="0" documentId="8_{4FA27BFE-B03B-4BAF-885D-7A602F1FC3CF}" xr6:coauthVersionLast="47" xr6:coauthVersionMax="47" xr10:uidLastSave="{00000000-0000-0000-0000-000000000000}"/>
  <bookViews>
    <workbookView xWindow="-120" yWindow="-120" windowWidth="29040" windowHeight="15840" tabRatio="823" xr2:uid="{00000000-000D-0000-FFFF-FFFF00000000}"/>
  </bookViews>
  <sheets>
    <sheet name="Titel" sheetId="42" r:id="rId1"/>
    <sheet name="Hinweise" sheetId="43" r:id="rId2"/>
    <sheet name="1 Umsatz" sheetId="39" r:id="rId3"/>
    <sheet name="2 Kosten" sheetId="46" r:id="rId4"/>
    <sheet name="3 Investitionen" sheetId="47" r:id="rId5"/>
    <sheet name="4 Finanzierung" sheetId="30" r:id="rId6"/>
    <sheet name="5 Erfolg" sheetId="48" r:id="rId7"/>
    <sheet name="6 Liquidität" sheetId="32" r:id="rId8"/>
    <sheet name="7 Bilanz" sheetId="34" r:id="rId9"/>
    <sheet name="8 Kennzahlen" sheetId="45" r:id="rId10"/>
  </sheets>
  <definedNames>
    <definedName name="_xlnm.Print_Area" localSheetId="2">'1 Umsatz'!$A$4:$L$20</definedName>
    <definedName name="_xlnm.Print_Area" localSheetId="3">'2 Kosten'!$A$4:$J$42</definedName>
    <definedName name="_xlnm.Print_Area" localSheetId="4">'3 Investitionen'!$A$4:$I$53</definedName>
    <definedName name="_xlnm.Print_Area" localSheetId="5">'4 Finanzierung'!$A$4:$I$40</definedName>
    <definedName name="_xlnm.Print_Area" localSheetId="6">'5 Erfolg'!$A$4:$AA$29</definedName>
    <definedName name="_xlnm.Print_Area" localSheetId="7">'6 Liquidität'!$A$4:$CK$50</definedName>
    <definedName name="_xlnm.Print_Area" localSheetId="8">'7 Bilanz'!$A$4:$AB$58</definedName>
    <definedName name="_xlnm.Print_Area" localSheetId="9">'8 Kennzahlen'!$A$4:$Q$27</definedName>
    <definedName name="_xlnm.Print_Area" localSheetId="1">Hinweise!$A$4:$D$40</definedName>
    <definedName name="_xlnm.Print_Area" localSheetId="0">Titel!$A$4:$C$28</definedName>
    <definedName name="_xlnm.Print_Titles" localSheetId="2">'1 Umsatz'!$4:$7</definedName>
    <definedName name="_xlnm.Print_Titles" localSheetId="3">'2 Kosten'!$4:$7</definedName>
    <definedName name="_xlnm.Print_Titles" localSheetId="4">'3 Investitionen'!$4:$7</definedName>
    <definedName name="_xlnm.Print_Titles" localSheetId="5">'4 Finanzierung'!$4:$7</definedName>
    <definedName name="_xlnm.Print_Titles" localSheetId="6">'5 Erfolg'!$4:$7</definedName>
    <definedName name="_xlnm.Print_Titles" localSheetId="7">'6 Liquidität'!$B:$B,'6 Liquidität'!$4:$7</definedName>
    <definedName name="_xlnm.Print_Titles" localSheetId="8">'7 Bilanz'!$4:$7</definedName>
    <definedName name="_xlnm.Print_Titles" localSheetId="9">'8 Kennzahlen'!$4:$7</definedName>
    <definedName name="_xlnm.Print_Titles" localSheetId="1">Hinweise!$4:$7</definedName>
  </definedNames>
  <calcPr calcId="191029" iterate="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4" i="48" l="1"/>
  <c r="T15" i="48"/>
  <c r="T16" i="48"/>
  <c r="T17" i="48"/>
  <c r="T18" i="48"/>
  <c r="T19" i="48"/>
  <c r="T20" i="48"/>
  <c r="T21" i="48"/>
  <c r="T22" i="48"/>
  <c r="T13" i="48"/>
  <c r="AJ47" i="32" l="1"/>
  <c r="C21" i="30"/>
  <c r="E44" i="30"/>
  <c r="CF47" i="32" s="1"/>
  <c r="I12" i="47"/>
  <c r="CF32" i="32" s="1"/>
  <c r="G12" i="47"/>
  <c r="BD32" i="32" s="1"/>
  <c r="BF32" i="32" s="1"/>
  <c r="E12" i="47"/>
  <c r="AB32" i="32" s="1"/>
  <c r="AD32" i="32" s="1"/>
  <c r="O25" i="34"/>
  <c r="O26" i="34"/>
  <c r="S26" i="34" s="1"/>
  <c r="W26" i="34" s="1"/>
  <c r="O27" i="34"/>
  <c r="S27" i="34" s="1"/>
  <c r="W27" i="34" s="1"/>
  <c r="O28" i="34"/>
  <c r="S28" i="34" s="1"/>
  <c r="W28" i="34" s="1"/>
  <c r="O29" i="34"/>
  <c r="S29" i="34" s="1"/>
  <c r="W29" i="34" s="1"/>
  <c r="O30" i="34"/>
  <c r="S30" i="34" s="1"/>
  <c r="W30" i="34" s="1"/>
  <c r="O31" i="34"/>
  <c r="S31" i="34"/>
  <c r="W31" i="34" s="1"/>
  <c r="O24" i="34"/>
  <c r="S24" i="34" s="1"/>
  <c r="W24" i="34" s="1"/>
  <c r="K25" i="34"/>
  <c r="K26" i="34"/>
  <c r="K27" i="34"/>
  <c r="K28" i="34"/>
  <c r="K29" i="34"/>
  <c r="K30" i="34"/>
  <c r="K31" i="34"/>
  <c r="K24" i="34"/>
  <c r="C66" i="47"/>
  <c r="C42" i="30"/>
  <c r="I42" i="30"/>
  <c r="G42" i="30"/>
  <c r="E42" i="30"/>
  <c r="E58" i="47"/>
  <c r="G58" i="47" s="1"/>
  <c r="I58" i="47" s="1"/>
  <c r="E59" i="47"/>
  <c r="G59" i="47" s="1"/>
  <c r="I59" i="47" s="1"/>
  <c r="E60" i="47"/>
  <c r="G60" i="47" s="1"/>
  <c r="I60" i="47" s="1"/>
  <c r="E61" i="47"/>
  <c r="G61" i="47" s="1"/>
  <c r="I61" i="47" s="1"/>
  <c r="E62" i="47"/>
  <c r="G62" i="47" s="1"/>
  <c r="I62" i="47" s="1"/>
  <c r="E63" i="47"/>
  <c r="G63" i="47"/>
  <c r="I63" i="47" s="1"/>
  <c r="E64" i="47"/>
  <c r="G64" i="47" s="1"/>
  <c r="I64" i="47" s="1"/>
  <c r="E57" i="47"/>
  <c r="G57" i="47" s="1"/>
  <c r="A58" i="47"/>
  <c r="A59" i="47"/>
  <c r="A60" i="47"/>
  <c r="A61" i="47"/>
  <c r="A62" i="47"/>
  <c r="A63" i="47"/>
  <c r="A64" i="47"/>
  <c r="A57" i="47"/>
  <c r="C55" i="47"/>
  <c r="I55" i="47"/>
  <c r="G55" i="47"/>
  <c r="E55" i="47"/>
  <c r="H68" i="47"/>
  <c r="F68" i="47"/>
  <c r="E10" i="47"/>
  <c r="D8" i="39"/>
  <c r="I8" i="47"/>
  <c r="G8" i="47"/>
  <c r="E8" i="47"/>
  <c r="CB28" i="32"/>
  <c r="BZ28" i="32"/>
  <c r="BX28" i="32"/>
  <c r="BV28" i="32"/>
  <c r="BT28" i="32"/>
  <c r="BR28" i="32"/>
  <c r="BP28" i="32"/>
  <c r="BN28" i="32"/>
  <c r="BL28" i="32"/>
  <c r="BJ28" i="32"/>
  <c r="BH28" i="32"/>
  <c r="BH30" i="32" s="1"/>
  <c r="AZ28" i="32"/>
  <c r="AX28" i="32"/>
  <c r="AV28" i="32"/>
  <c r="AT28" i="32"/>
  <c r="AR28" i="32"/>
  <c r="AP28" i="32"/>
  <c r="AN28" i="32"/>
  <c r="AL28" i="32"/>
  <c r="AJ28" i="32"/>
  <c r="AH28" i="32"/>
  <c r="AF28" i="32"/>
  <c r="D28" i="32"/>
  <c r="F28" i="32"/>
  <c r="H28" i="32"/>
  <c r="J28" i="32"/>
  <c r="L28" i="32"/>
  <c r="N28" i="32"/>
  <c r="P28" i="32"/>
  <c r="R28" i="32"/>
  <c r="T28" i="32"/>
  <c r="V28" i="32"/>
  <c r="X28" i="32"/>
  <c r="X60" i="34"/>
  <c r="G42" i="46"/>
  <c r="X24" i="48" s="1"/>
  <c r="E42" i="46"/>
  <c r="T24" i="48" s="1"/>
  <c r="C42" i="46"/>
  <c r="P24" i="48" s="1"/>
  <c r="G31" i="46"/>
  <c r="E31" i="46"/>
  <c r="C31" i="46"/>
  <c r="G25" i="46"/>
  <c r="E25" i="46"/>
  <c r="C25" i="46"/>
  <c r="E29" i="47"/>
  <c r="G29" i="47"/>
  <c r="I29" i="47"/>
  <c r="E42" i="47"/>
  <c r="G42" i="47"/>
  <c r="I42" i="47"/>
  <c r="A44" i="47"/>
  <c r="A33" i="46" s="1"/>
  <c r="A45" i="47"/>
  <c r="A34" i="46" s="1"/>
  <c r="A46" i="47"/>
  <c r="A35" i="46"/>
  <c r="A47" i="47"/>
  <c r="A36" i="46" s="1"/>
  <c r="A48" i="47"/>
  <c r="A37" i="46" s="1"/>
  <c r="A49" i="47"/>
  <c r="A38" i="46" s="1"/>
  <c r="A50" i="47"/>
  <c r="A39" i="46" s="1"/>
  <c r="A51" i="47"/>
  <c r="A40" i="46" s="1"/>
  <c r="E53" i="47"/>
  <c r="G53" i="47"/>
  <c r="BD34" i="32" s="1"/>
  <c r="I53" i="47"/>
  <c r="CF34" i="32"/>
  <c r="CH34" i="32" s="1"/>
  <c r="D68" i="47"/>
  <c r="S53" i="34"/>
  <c r="O53" i="34"/>
  <c r="O47" i="34"/>
  <c r="O48" i="34"/>
  <c r="O49" i="34"/>
  <c r="O46" i="34"/>
  <c r="O41" i="34"/>
  <c r="O42" i="34"/>
  <c r="A54" i="34"/>
  <c r="A55" i="34"/>
  <c r="A53" i="34"/>
  <c r="A47" i="34"/>
  <c r="A48" i="34"/>
  <c r="A49" i="34"/>
  <c r="A46" i="34"/>
  <c r="A41" i="34"/>
  <c r="A42" i="34"/>
  <c r="A40" i="34"/>
  <c r="A25" i="34"/>
  <c r="A26" i="34"/>
  <c r="A27" i="34"/>
  <c r="A28" i="34"/>
  <c r="A29" i="34"/>
  <c r="A30" i="34"/>
  <c r="A31" i="34"/>
  <c r="A24" i="34"/>
  <c r="A14" i="34"/>
  <c r="A15" i="34"/>
  <c r="A16" i="34"/>
  <c r="A17" i="34"/>
  <c r="A18" i="34"/>
  <c r="A19" i="34"/>
  <c r="A20" i="34"/>
  <c r="A13" i="34"/>
  <c r="E15" i="30"/>
  <c r="C15" i="30"/>
  <c r="I16" i="47"/>
  <c r="G16" i="47"/>
  <c r="E16" i="47"/>
  <c r="K14" i="34"/>
  <c r="K15" i="34"/>
  <c r="K16" i="34"/>
  <c r="K17" i="34"/>
  <c r="K18" i="34"/>
  <c r="K19" i="34"/>
  <c r="K20" i="34"/>
  <c r="W16" i="34"/>
  <c r="W17" i="34"/>
  <c r="W18" i="34"/>
  <c r="W19" i="34"/>
  <c r="W20" i="34"/>
  <c r="S16" i="34"/>
  <c r="S17" i="34"/>
  <c r="S18" i="34"/>
  <c r="S19" i="34"/>
  <c r="S20" i="34"/>
  <c r="O16" i="34"/>
  <c r="O17" i="34"/>
  <c r="O18" i="34"/>
  <c r="O19" i="34"/>
  <c r="O20" i="34"/>
  <c r="S47" i="34"/>
  <c r="S48" i="34"/>
  <c r="S49" i="34"/>
  <c r="S46" i="34"/>
  <c r="S41" i="34"/>
  <c r="S42" i="34"/>
  <c r="W53" i="34"/>
  <c r="W47" i="34"/>
  <c r="W48" i="34"/>
  <c r="W49" i="34"/>
  <c r="W46" i="34"/>
  <c r="W41" i="34"/>
  <c r="W42" i="34"/>
  <c r="K54" i="34"/>
  <c r="O54" i="34" s="1"/>
  <c r="E35" i="30" s="1"/>
  <c r="K55" i="34"/>
  <c r="K53" i="34"/>
  <c r="K47" i="34"/>
  <c r="K48" i="34"/>
  <c r="K49" i="34"/>
  <c r="K46" i="34"/>
  <c r="K41" i="34"/>
  <c r="K42" i="34"/>
  <c r="K40" i="34"/>
  <c r="I32" i="30"/>
  <c r="G32" i="30"/>
  <c r="E32" i="30"/>
  <c r="I23" i="30"/>
  <c r="G23" i="30"/>
  <c r="E23" i="30"/>
  <c r="I15" i="30"/>
  <c r="G15" i="30"/>
  <c r="I30" i="30"/>
  <c r="G30" i="30"/>
  <c r="E30" i="30"/>
  <c r="AB38" i="32" s="1"/>
  <c r="AD38" i="32" s="1"/>
  <c r="C30" i="30"/>
  <c r="C38" i="30"/>
  <c r="C32" i="30"/>
  <c r="C23" i="30"/>
  <c r="C16" i="47"/>
  <c r="C32" i="34"/>
  <c r="C21" i="34"/>
  <c r="I22" i="45"/>
  <c r="G22" i="45"/>
  <c r="K10" i="45"/>
  <c r="I10" i="45"/>
  <c r="G10" i="45"/>
  <c r="F28" i="48"/>
  <c r="F26" i="48"/>
  <c r="F24" i="48"/>
  <c r="F22" i="48"/>
  <c r="F21" i="48"/>
  <c r="F20" i="48"/>
  <c r="F19" i="48"/>
  <c r="F18" i="48"/>
  <c r="F17" i="48"/>
  <c r="F16" i="48"/>
  <c r="F15" i="48"/>
  <c r="F14" i="48"/>
  <c r="F13" i="48"/>
  <c r="F11" i="48"/>
  <c r="F10" i="48"/>
  <c r="J28" i="48"/>
  <c r="J26" i="48"/>
  <c r="J24" i="48"/>
  <c r="J22" i="48"/>
  <c r="J21" i="48"/>
  <c r="J20" i="48"/>
  <c r="J19" i="48"/>
  <c r="J18" i="48"/>
  <c r="J17" i="48"/>
  <c r="J16" i="48"/>
  <c r="J15" i="48"/>
  <c r="J14" i="48"/>
  <c r="J13" i="48"/>
  <c r="J11" i="48"/>
  <c r="J10" i="48"/>
  <c r="N28" i="48"/>
  <c r="N26" i="48"/>
  <c r="N24" i="48"/>
  <c r="N22" i="48"/>
  <c r="N21" i="48"/>
  <c r="N20" i="48"/>
  <c r="N19" i="48"/>
  <c r="N18" i="48"/>
  <c r="N17" i="48"/>
  <c r="N16" i="48"/>
  <c r="N15" i="48"/>
  <c r="N14" i="48"/>
  <c r="N13" i="48"/>
  <c r="N11" i="48"/>
  <c r="N10" i="48"/>
  <c r="AF25" i="32"/>
  <c r="AH25" i="32"/>
  <c r="AJ25" i="32"/>
  <c r="AL25" i="32"/>
  <c r="AN25" i="32"/>
  <c r="AP25" i="32"/>
  <c r="AR25" i="32"/>
  <c r="AT25" i="32"/>
  <c r="AV25" i="32"/>
  <c r="AX25" i="32"/>
  <c r="AZ25" i="32"/>
  <c r="BH25" i="32"/>
  <c r="BJ25" i="32"/>
  <c r="BL25" i="32"/>
  <c r="BN25" i="32"/>
  <c r="BP25" i="32"/>
  <c r="BR25" i="32"/>
  <c r="BT25" i="32"/>
  <c r="BV25" i="32"/>
  <c r="BX25" i="32"/>
  <c r="BZ25" i="32"/>
  <c r="CB25" i="32"/>
  <c r="CF8" i="32"/>
  <c r="BD8" i="32"/>
  <c r="CB41" i="32"/>
  <c r="BZ41" i="32"/>
  <c r="BX41" i="32"/>
  <c r="BV41" i="32"/>
  <c r="BT41" i="32"/>
  <c r="BR41" i="32"/>
  <c r="BP41" i="32"/>
  <c r="BN41" i="32"/>
  <c r="BL41" i="32"/>
  <c r="BJ41" i="32"/>
  <c r="BH41" i="32"/>
  <c r="CB36" i="32"/>
  <c r="BZ36" i="32"/>
  <c r="BX36" i="32"/>
  <c r="BV36" i="32"/>
  <c r="BT36" i="32"/>
  <c r="BR36" i="32"/>
  <c r="BP36" i="32"/>
  <c r="BN36" i="32"/>
  <c r="BL36" i="32"/>
  <c r="BJ36" i="32"/>
  <c r="BH36" i="32"/>
  <c r="BH8" i="32"/>
  <c r="BJ8" i="32" s="1"/>
  <c r="BL8" i="32" s="1"/>
  <c r="BN8" i="32" s="1"/>
  <c r="BP8" i="32" s="1"/>
  <c r="BR8" i="32" s="1"/>
  <c r="BT8" i="32" s="1"/>
  <c r="BV8" i="32" s="1"/>
  <c r="BX8" i="32" s="1"/>
  <c r="BZ8" i="32" s="1"/>
  <c r="CB8" i="32" s="1"/>
  <c r="CD8" i="32" s="1"/>
  <c r="AZ41" i="32"/>
  <c r="AX41" i="32"/>
  <c r="AV41" i="32"/>
  <c r="AT41" i="32"/>
  <c r="AR41" i="32"/>
  <c r="AP41" i="32"/>
  <c r="AN41" i="32"/>
  <c r="AL41" i="32"/>
  <c r="AJ41" i="32"/>
  <c r="AH41" i="32"/>
  <c r="AF41" i="32"/>
  <c r="AZ36" i="32"/>
  <c r="AX36" i="32"/>
  <c r="AV36" i="32"/>
  <c r="AT36" i="32"/>
  <c r="AR36" i="32"/>
  <c r="AP36" i="32"/>
  <c r="AN36" i="32"/>
  <c r="AL36" i="32"/>
  <c r="AJ36" i="32"/>
  <c r="AH36" i="32"/>
  <c r="AF36" i="32"/>
  <c r="AF8" i="32"/>
  <c r="AH8" i="32" s="1"/>
  <c r="AJ8" i="32" s="1"/>
  <c r="AL8" i="32" s="1"/>
  <c r="AN8" i="32" s="1"/>
  <c r="AP8" i="32" s="1"/>
  <c r="AR8" i="32" s="1"/>
  <c r="AT8" i="32" s="1"/>
  <c r="AV8" i="32" s="1"/>
  <c r="AX8" i="32" s="1"/>
  <c r="AZ8" i="32" s="1"/>
  <c r="BB8" i="32" s="1"/>
  <c r="B24" i="32"/>
  <c r="B23" i="32"/>
  <c r="X41" i="32"/>
  <c r="V41" i="32"/>
  <c r="T41" i="32"/>
  <c r="R41" i="32"/>
  <c r="P41" i="32"/>
  <c r="N41" i="32"/>
  <c r="L41" i="32"/>
  <c r="J41" i="32"/>
  <c r="H41" i="32"/>
  <c r="F41" i="32"/>
  <c r="D41" i="32"/>
  <c r="X36" i="32"/>
  <c r="V36" i="32"/>
  <c r="T36" i="32"/>
  <c r="R36" i="32"/>
  <c r="P36" i="32"/>
  <c r="N36" i="32"/>
  <c r="L36" i="32"/>
  <c r="J36" i="32"/>
  <c r="H36" i="32"/>
  <c r="F36" i="32"/>
  <c r="D36" i="32"/>
  <c r="X25" i="32"/>
  <c r="X30" i="32" s="1"/>
  <c r="V25" i="32"/>
  <c r="T25" i="32"/>
  <c r="R25" i="32"/>
  <c r="P25" i="32"/>
  <c r="P30" i="32" s="1"/>
  <c r="N25" i="32"/>
  <c r="L25" i="32"/>
  <c r="J25" i="32"/>
  <c r="H25" i="32"/>
  <c r="H30" i="32" s="1"/>
  <c r="F25" i="32"/>
  <c r="D25" i="32"/>
  <c r="D8" i="32"/>
  <c r="F8" i="32" s="1"/>
  <c r="H8" i="32" s="1"/>
  <c r="J8" i="32" s="1"/>
  <c r="L8" i="32" s="1"/>
  <c r="N8" i="32" s="1"/>
  <c r="P8" i="32" s="1"/>
  <c r="R8" i="32" s="1"/>
  <c r="T8" i="32" s="1"/>
  <c r="V8" i="32" s="1"/>
  <c r="X8" i="32" s="1"/>
  <c r="Z8" i="32" s="1"/>
  <c r="AB8" i="32"/>
  <c r="B27" i="32"/>
  <c r="B13" i="32"/>
  <c r="B14" i="32"/>
  <c r="B15" i="32"/>
  <c r="B16" i="32"/>
  <c r="B17" i="32"/>
  <c r="B18" i="32"/>
  <c r="B19" i="32"/>
  <c r="B20" i="32"/>
  <c r="B21" i="32"/>
  <c r="B22" i="32"/>
  <c r="B24" i="48"/>
  <c r="X22" i="48"/>
  <c r="CF22" i="32"/>
  <c r="CH22" i="32" s="1"/>
  <c r="X21" i="48"/>
  <c r="X20" i="48"/>
  <c r="CF20" i="32" s="1"/>
  <c r="CH20" i="32" s="1"/>
  <c r="X19" i="48"/>
  <c r="CF19" i="32" s="1"/>
  <c r="CH19" i="32" s="1"/>
  <c r="X18" i="48"/>
  <c r="CF18" i="32"/>
  <c r="CH18" i="32" s="1"/>
  <c r="X17" i="48"/>
  <c r="X16" i="48"/>
  <c r="CF16" i="32" s="1"/>
  <c r="CH16" i="32" s="1"/>
  <c r="X15" i="48"/>
  <c r="CF15" i="32" s="1"/>
  <c r="CH15" i="32" s="1"/>
  <c r="X14" i="48"/>
  <c r="CF14" i="32" s="1"/>
  <c r="CH14" i="32" s="1"/>
  <c r="X13" i="48"/>
  <c r="CF13" i="32" s="1"/>
  <c r="CH13" i="32" s="1"/>
  <c r="X8" i="48"/>
  <c r="G8" i="46"/>
  <c r="E8" i="46"/>
  <c r="C8" i="46"/>
  <c r="H8" i="39"/>
  <c r="F8" i="39"/>
  <c r="BD22" i="32"/>
  <c r="BF22" i="32" s="1"/>
  <c r="BD21" i="32"/>
  <c r="BF21" i="32" s="1"/>
  <c r="BD20" i="32"/>
  <c r="BF20" i="32" s="1"/>
  <c r="BD19" i="32"/>
  <c r="BF19" i="32" s="1"/>
  <c r="BD18" i="32"/>
  <c r="BF18" i="32" s="1"/>
  <c r="BD17" i="32"/>
  <c r="BF17" i="32" s="1"/>
  <c r="BD16" i="32"/>
  <c r="BF16" i="32" s="1"/>
  <c r="BD15" i="32"/>
  <c r="BF15" i="32" s="1"/>
  <c r="BD14" i="32"/>
  <c r="BF14" i="32" s="1"/>
  <c r="BD13" i="32"/>
  <c r="BF13" i="32" s="1"/>
  <c r="P19" i="48"/>
  <c r="AB19" i="32" s="1"/>
  <c r="AD19" i="32" s="1"/>
  <c r="P20" i="48"/>
  <c r="AB20" i="32" s="1"/>
  <c r="AD20" i="32" s="1"/>
  <c r="P21" i="48"/>
  <c r="AB21" i="32" s="1"/>
  <c r="AD21" i="32" s="1"/>
  <c r="P22" i="48"/>
  <c r="B14" i="48"/>
  <c r="B15" i="48"/>
  <c r="B16" i="48"/>
  <c r="B17" i="48"/>
  <c r="B18" i="48"/>
  <c r="B19" i="48"/>
  <c r="B20" i="48"/>
  <c r="B21" i="48"/>
  <c r="B22" i="48"/>
  <c r="B11" i="48"/>
  <c r="B13" i="48"/>
  <c r="B12" i="32"/>
  <c r="Q8" i="45"/>
  <c r="O8" i="45"/>
  <c r="M8" i="45"/>
  <c r="G8" i="45"/>
  <c r="I8" i="45"/>
  <c r="K8" i="45"/>
  <c r="K37" i="34"/>
  <c r="G37" i="34"/>
  <c r="C37" i="34"/>
  <c r="C10" i="34"/>
  <c r="G10" i="34"/>
  <c r="K10" i="34"/>
  <c r="W10" i="34"/>
  <c r="S10" i="34"/>
  <c r="O10" i="34"/>
  <c r="J56" i="34"/>
  <c r="J50" i="34"/>
  <c r="J43" i="34"/>
  <c r="G56" i="34"/>
  <c r="F56" i="34"/>
  <c r="G50" i="34"/>
  <c r="F50" i="34"/>
  <c r="G43" i="34"/>
  <c r="I26" i="45" s="1"/>
  <c r="F43" i="34"/>
  <c r="F58" i="34" s="1"/>
  <c r="G32" i="34"/>
  <c r="G21" i="34"/>
  <c r="C56" i="34"/>
  <c r="B56" i="34"/>
  <c r="C50" i="34"/>
  <c r="B50" i="34"/>
  <c r="C43" i="34"/>
  <c r="B43" i="34"/>
  <c r="T8" i="48"/>
  <c r="P8" i="48"/>
  <c r="D8" i="48"/>
  <c r="H8" i="48"/>
  <c r="L8" i="48"/>
  <c r="E40" i="47"/>
  <c r="AB33" i="32" s="1"/>
  <c r="AD33" i="32" s="1"/>
  <c r="P18" i="48"/>
  <c r="AB18" i="32" s="1"/>
  <c r="AD18" i="32" s="1"/>
  <c r="P17" i="48"/>
  <c r="AB17" i="32" s="1"/>
  <c r="AD17" i="32" s="1"/>
  <c r="P16" i="48"/>
  <c r="AB16" i="32" s="1"/>
  <c r="AD16" i="32" s="1"/>
  <c r="P15" i="48"/>
  <c r="AB15" i="32" s="1"/>
  <c r="AD15" i="32" s="1"/>
  <c r="P14" i="48"/>
  <c r="AB14" i="32" s="1"/>
  <c r="AD14" i="32" s="1"/>
  <c r="P13" i="48"/>
  <c r="AB13" i="32" s="1"/>
  <c r="AD13" i="32" s="1"/>
  <c r="H20" i="39"/>
  <c r="X10" i="48" s="1"/>
  <c r="W14" i="34"/>
  <c r="F20" i="39"/>
  <c r="T10" i="48" s="1"/>
  <c r="S14" i="34"/>
  <c r="D20" i="39"/>
  <c r="P10" i="48" s="1"/>
  <c r="A5" i="48"/>
  <c r="A4" i="48"/>
  <c r="I40" i="47"/>
  <c r="CF33" i="32" s="1"/>
  <c r="CH33" i="32" s="1"/>
  <c r="G40" i="47"/>
  <c r="BD33" i="32" s="1"/>
  <c r="BF33" i="32" s="1"/>
  <c r="A5" i="47"/>
  <c r="A4" i="47"/>
  <c r="A5" i="46"/>
  <c r="A4" i="46"/>
  <c r="W37" i="34"/>
  <c r="S37" i="34"/>
  <c r="O37" i="34"/>
  <c r="A5" i="45"/>
  <c r="A4" i="45"/>
  <c r="V56" i="34"/>
  <c r="R56" i="34"/>
  <c r="V50" i="34"/>
  <c r="R50" i="34"/>
  <c r="V43" i="34"/>
  <c r="R43" i="34"/>
  <c r="A4" i="43"/>
  <c r="A4" i="32"/>
  <c r="A4" i="39"/>
  <c r="A4" i="34"/>
  <c r="A4" i="30"/>
  <c r="A5" i="43"/>
  <c r="A5" i="32"/>
  <c r="A5" i="39"/>
  <c r="A5" i="34"/>
  <c r="A5" i="30"/>
  <c r="D12" i="48"/>
  <c r="D25" i="48" s="1"/>
  <c r="H12" i="48"/>
  <c r="H25" i="48" s="1"/>
  <c r="L12" i="48"/>
  <c r="L23" i="48" s="1"/>
  <c r="N23" i="48" s="1"/>
  <c r="K13" i="34"/>
  <c r="CD28" i="32"/>
  <c r="Z28" i="32"/>
  <c r="O14" i="34"/>
  <c r="S15" i="34"/>
  <c r="C22" i="46"/>
  <c r="I21" i="30"/>
  <c r="X26" i="48" s="1"/>
  <c r="X11" i="48"/>
  <c r="W40" i="34"/>
  <c r="O15" i="34"/>
  <c r="BB28" i="32"/>
  <c r="E22" i="46"/>
  <c r="W15" i="34"/>
  <c r="G21" i="30"/>
  <c r="G22" i="46"/>
  <c r="P11" i="48"/>
  <c r="AB12" i="32" s="1"/>
  <c r="AD12" i="32" s="1"/>
  <c r="T11" i="48"/>
  <c r="BD12" i="32" s="1"/>
  <c r="BF12" i="32" s="1"/>
  <c r="S40" i="34"/>
  <c r="O40" i="34"/>
  <c r="O43" i="34" s="1"/>
  <c r="E21" i="30"/>
  <c r="Z25" i="32"/>
  <c r="BB25" i="32"/>
  <c r="CD25" i="32"/>
  <c r="D10" i="32"/>
  <c r="AB10" i="32" s="1"/>
  <c r="C27" i="47"/>
  <c r="CD41" i="32"/>
  <c r="Z41" i="32"/>
  <c r="BB41" i="32"/>
  <c r="I10" i="30"/>
  <c r="BB36" i="32"/>
  <c r="Z36" i="32"/>
  <c r="CD36" i="32"/>
  <c r="F30" i="32"/>
  <c r="AT30" i="32"/>
  <c r="AF30" i="32"/>
  <c r="Z22" i="48" l="1"/>
  <c r="CF27" i="32"/>
  <c r="CH27" i="32" s="1"/>
  <c r="V17" i="48"/>
  <c r="V21" i="48"/>
  <c r="V10" i="48"/>
  <c r="K50" i="34"/>
  <c r="BZ30" i="32"/>
  <c r="Z13" i="48"/>
  <c r="Z18" i="48"/>
  <c r="D30" i="32"/>
  <c r="L30" i="32"/>
  <c r="T30" i="32"/>
  <c r="F43" i="32"/>
  <c r="Z11" i="48"/>
  <c r="G34" i="34"/>
  <c r="I34" i="34" s="1"/>
  <c r="R47" i="32"/>
  <c r="AT43" i="32"/>
  <c r="BX30" i="32"/>
  <c r="BX43" i="32" s="1"/>
  <c r="V24" i="48"/>
  <c r="I31" i="34"/>
  <c r="I13" i="34"/>
  <c r="I27" i="45"/>
  <c r="V15" i="48"/>
  <c r="X12" i="48"/>
  <c r="Q16" i="45" s="1"/>
  <c r="V18" i="48"/>
  <c r="K32" i="34"/>
  <c r="E13" i="47"/>
  <c r="G13" i="47"/>
  <c r="E10" i="30"/>
  <c r="AB34" i="32"/>
  <c r="AB36" i="32" s="1"/>
  <c r="O32" i="34"/>
  <c r="C68" i="47"/>
  <c r="C11" i="30" s="1"/>
  <c r="K21" i="34"/>
  <c r="K27" i="45" s="1"/>
  <c r="K16" i="45"/>
  <c r="T26" i="48"/>
  <c r="V26" i="48" s="1"/>
  <c r="K43" i="34"/>
  <c r="K26" i="45" s="1"/>
  <c r="AZ47" i="32"/>
  <c r="BR47" i="32"/>
  <c r="CH32" i="32"/>
  <c r="CF36" i="32"/>
  <c r="R13" i="48"/>
  <c r="R14" i="48"/>
  <c r="R20" i="48"/>
  <c r="R16" i="48"/>
  <c r="P12" i="48"/>
  <c r="M16" i="45" s="1"/>
  <c r="R10" i="48"/>
  <c r="AB27" i="32"/>
  <c r="AD27" i="32" s="1"/>
  <c r="M10" i="45"/>
  <c r="R17" i="48"/>
  <c r="BF34" i="32"/>
  <c r="BD36" i="32"/>
  <c r="R24" i="48"/>
  <c r="V13" i="48"/>
  <c r="O10" i="45"/>
  <c r="BD27" i="32"/>
  <c r="BF27" i="32" s="1"/>
  <c r="I15" i="34"/>
  <c r="CF12" i="32"/>
  <c r="CH12" i="32" s="1"/>
  <c r="G10" i="30"/>
  <c r="R11" i="48"/>
  <c r="Z30" i="32"/>
  <c r="S43" i="34"/>
  <c r="Z10" i="48"/>
  <c r="K22" i="45"/>
  <c r="R22" i="48"/>
  <c r="Z16" i="48"/>
  <c r="Z21" i="48"/>
  <c r="H43" i="32"/>
  <c r="P43" i="32"/>
  <c r="X43" i="32"/>
  <c r="BN30" i="32"/>
  <c r="BN43" i="32" s="1"/>
  <c r="AD34" i="32"/>
  <c r="AH30" i="32"/>
  <c r="AH43" i="32" s="1"/>
  <c r="AP30" i="32"/>
  <c r="AP43" i="32" s="1"/>
  <c r="AX30" i="32"/>
  <c r="BL30" i="32"/>
  <c r="BL43" i="32" s="1"/>
  <c r="BT30" i="32"/>
  <c r="BT43" i="32" s="1"/>
  <c r="CB30" i="32"/>
  <c r="CB43" i="32" s="1"/>
  <c r="S25" i="34"/>
  <c r="W25" i="34" s="1"/>
  <c r="W32" i="34" s="1"/>
  <c r="Z47" i="32"/>
  <c r="BJ47" i="32"/>
  <c r="V22" i="48"/>
  <c r="G14" i="47"/>
  <c r="V30" i="32"/>
  <c r="V43" i="32" s="1"/>
  <c r="N30" i="32"/>
  <c r="C40" i="30"/>
  <c r="V11" i="48"/>
  <c r="E14" i="47"/>
  <c r="I32" i="34"/>
  <c r="I24" i="34"/>
  <c r="I13" i="47"/>
  <c r="Z15" i="48"/>
  <c r="CD30" i="32"/>
  <c r="BD38" i="32"/>
  <c r="BF38" i="32" s="1"/>
  <c r="Q10" i="45"/>
  <c r="Z17" i="48"/>
  <c r="Z20" i="48"/>
  <c r="BJ30" i="32"/>
  <c r="BJ43" i="32" s="1"/>
  <c r="AV30" i="32"/>
  <c r="AV43" i="32" s="1"/>
  <c r="K56" i="34"/>
  <c r="K21" i="45" s="1"/>
  <c r="W43" i="34"/>
  <c r="W50" i="34"/>
  <c r="S50" i="34"/>
  <c r="O50" i="34"/>
  <c r="Z24" i="48"/>
  <c r="BP30" i="32"/>
  <c r="BP43" i="32" s="1"/>
  <c r="J47" i="32"/>
  <c r="AR47" i="32"/>
  <c r="BZ47" i="32"/>
  <c r="J25" i="48"/>
  <c r="I11" i="45"/>
  <c r="H27" i="48"/>
  <c r="H23" i="48"/>
  <c r="J23" i="48" s="1"/>
  <c r="J12" i="48"/>
  <c r="G16" i="45"/>
  <c r="F12" i="48"/>
  <c r="I16" i="45"/>
  <c r="I57" i="47"/>
  <c r="I66" i="47" s="1"/>
  <c r="G66" i="47"/>
  <c r="R18" i="48"/>
  <c r="V16" i="48"/>
  <c r="V14" i="48"/>
  <c r="E66" i="47"/>
  <c r="AB22" i="32"/>
  <c r="AD22" i="32" s="1"/>
  <c r="CF17" i="32"/>
  <c r="CH17" i="32" s="1"/>
  <c r="R15" i="48"/>
  <c r="T12" i="48"/>
  <c r="V12" i="48" s="1"/>
  <c r="V20" i="48"/>
  <c r="Z14" i="48"/>
  <c r="Z19" i="48"/>
  <c r="CF21" i="32"/>
  <c r="CH21" i="32" s="1"/>
  <c r="R19" i="48"/>
  <c r="V19" i="48"/>
  <c r="R21" i="48"/>
  <c r="CF23" i="32"/>
  <c r="CH23" i="32" s="1"/>
  <c r="Z26" i="48"/>
  <c r="BD39" i="32"/>
  <c r="L47" i="32"/>
  <c r="T47" i="32"/>
  <c r="AB47" i="32"/>
  <c r="AL47" i="32"/>
  <c r="AT47" i="32"/>
  <c r="BB47" i="32"/>
  <c r="BL47" i="32"/>
  <c r="BT47" i="32"/>
  <c r="CB47" i="32"/>
  <c r="CF39" i="32"/>
  <c r="CF38" i="32"/>
  <c r="CH38" i="32" s="1"/>
  <c r="P26" i="48"/>
  <c r="D47" i="32"/>
  <c r="G44" i="30"/>
  <c r="I44" i="30" s="1"/>
  <c r="F47" i="32"/>
  <c r="N47" i="32"/>
  <c r="V47" i="32"/>
  <c r="AF47" i="32"/>
  <c r="AN47" i="32"/>
  <c r="AV47" i="32"/>
  <c r="BD47" i="32"/>
  <c r="BN47" i="32"/>
  <c r="BV47" i="32"/>
  <c r="CD47" i="32"/>
  <c r="I14" i="47"/>
  <c r="AB39" i="32"/>
  <c r="H47" i="32"/>
  <c r="P47" i="32"/>
  <c r="X47" i="32"/>
  <c r="AH47" i="32"/>
  <c r="AP47" i="32"/>
  <c r="AX47" i="32"/>
  <c r="BH47" i="32"/>
  <c r="BP47" i="32"/>
  <c r="BX47" i="32"/>
  <c r="G11" i="45"/>
  <c r="D27" i="48"/>
  <c r="F25" i="48"/>
  <c r="N12" i="48"/>
  <c r="D23" i="48"/>
  <c r="F23" i="48" s="1"/>
  <c r="Z12" i="48"/>
  <c r="L25" i="48"/>
  <c r="G21" i="45"/>
  <c r="S54" i="34"/>
  <c r="G35" i="30" s="1"/>
  <c r="I29" i="34"/>
  <c r="B58" i="34"/>
  <c r="I19" i="34"/>
  <c r="I14" i="34"/>
  <c r="R58" i="34"/>
  <c r="C58" i="34"/>
  <c r="E50" i="34" s="1"/>
  <c r="J58" i="34"/>
  <c r="C34" i="34"/>
  <c r="G27" i="45"/>
  <c r="E41" i="34"/>
  <c r="E54" i="34"/>
  <c r="V58" i="34"/>
  <c r="G58" i="34"/>
  <c r="I19" i="45" s="1"/>
  <c r="I21" i="45"/>
  <c r="I21" i="34"/>
  <c r="I17" i="34"/>
  <c r="I18" i="34"/>
  <c r="I26" i="34"/>
  <c r="I25" i="34"/>
  <c r="I27" i="34"/>
  <c r="I28" i="34"/>
  <c r="I20" i="34"/>
  <c r="G26" i="45"/>
  <c r="CD43" i="32"/>
  <c r="AX43" i="32"/>
  <c r="CF25" i="32"/>
  <c r="BH43" i="32"/>
  <c r="AB25" i="32"/>
  <c r="BD25" i="32"/>
  <c r="N43" i="32"/>
  <c r="AB28" i="32"/>
  <c r="AB30" i="32" s="1"/>
  <c r="AJ30" i="32"/>
  <c r="AJ43" i="32" s="1"/>
  <c r="AR30" i="32"/>
  <c r="AR43" i="32" s="1"/>
  <c r="AZ30" i="32"/>
  <c r="AZ43" i="32" s="1"/>
  <c r="BV30" i="32"/>
  <c r="BV43" i="32" s="1"/>
  <c r="AF43" i="32"/>
  <c r="BZ43" i="32"/>
  <c r="Z43" i="32"/>
  <c r="BB30" i="32"/>
  <c r="BB43" i="32" s="1"/>
  <c r="D43" i="32"/>
  <c r="D45" i="32" s="1"/>
  <c r="D48" i="32" s="1"/>
  <c r="L43" i="32"/>
  <c r="T43" i="32"/>
  <c r="AL30" i="32"/>
  <c r="AL43" i="32" s="1"/>
  <c r="R30" i="32"/>
  <c r="R43" i="32" s="1"/>
  <c r="J30" i="32"/>
  <c r="J43" i="32" s="1"/>
  <c r="BD28" i="32"/>
  <c r="BD30" i="32" s="1"/>
  <c r="AN30" i="32"/>
  <c r="AN43" i="32" s="1"/>
  <c r="CF28" i="32"/>
  <c r="BR30" i="32"/>
  <c r="BR43" i="32" s="1"/>
  <c r="I16" i="34" l="1"/>
  <c r="I30" i="34"/>
  <c r="BD23" i="32"/>
  <c r="BF23" i="32" s="1"/>
  <c r="T23" i="48"/>
  <c r="T25" i="48" s="1"/>
  <c r="X23" i="48"/>
  <c r="X25" i="48" s="1"/>
  <c r="Q11" i="45" s="1"/>
  <c r="P23" i="48"/>
  <c r="P25" i="48" s="1"/>
  <c r="R25" i="48" s="1"/>
  <c r="M25" i="45"/>
  <c r="S32" i="34"/>
  <c r="K34" i="34"/>
  <c r="M21" i="34" s="1"/>
  <c r="K58" i="34"/>
  <c r="M41" i="34" s="1"/>
  <c r="E56" i="34"/>
  <c r="M25" i="34"/>
  <c r="E43" i="34"/>
  <c r="E46" i="34"/>
  <c r="E47" i="34"/>
  <c r="M20" i="34"/>
  <c r="E55" i="34"/>
  <c r="CF30" i="32"/>
  <c r="Q24" i="45" s="1"/>
  <c r="Q17" i="45" s="1"/>
  <c r="M26" i="34"/>
  <c r="E42" i="34"/>
  <c r="E48" i="34"/>
  <c r="W54" i="34"/>
  <c r="I35" i="30" s="1"/>
  <c r="R12" i="48"/>
  <c r="J27" i="48"/>
  <c r="H29" i="48"/>
  <c r="O16" i="45"/>
  <c r="Z23" i="48"/>
  <c r="D50" i="32"/>
  <c r="AB23" i="32"/>
  <c r="AD23" i="32" s="1"/>
  <c r="R26" i="48"/>
  <c r="BD41" i="32"/>
  <c r="BD43" i="32" s="1"/>
  <c r="BF39" i="32"/>
  <c r="AB41" i="32"/>
  <c r="AB43" i="32" s="1"/>
  <c r="AB45" i="32" s="1"/>
  <c r="AF10" i="32" s="1"/>
  <c r="AD39" i="32"/>
  <c r="CH39" i="32"/>
  <c r="CF41" i="32"/>
  <c r="CF43" i="32" s="1"/>
  <c r="D29" i="48"/>
  <c r="F27" i="48"/>
  <c r="K11" i="45"/>
  <c r="N25" i="48"/>
  <c r="L27" i="48"/>
  <c r="M56" i="34"/>
  <c r="K19" i="45"/>
  <c r="M40" i="34"/>
  <c r="E49" i="34"/>
  <c r="E58" i="34"/>
  <c r="E40" i="34"/>
  <c r="M58" i="34"/>
  <c r="M54" i="34"/>
  <c r="M47" i="34"/>
  <c r="M43" i="34"/>
  <c r="M42" i="34"/>
  <c r="M46" i="34"/>
  <c r="E53" i="34"/>
  <c r="G19" i="45"/>
  <c r="E17" i="34"/>
  <c r="E14" i="34"/>
  <c r="E16" i="34"/>
  <c r="E31" i="34"/>
  <c r="E29" i="34"/>
  <c r="E18" i="34"/>
  <c r="E26" i="34"/>
  <c r="E30" i="34"/>
  <c r="E13" i="34"/>
  <c r="E24" i="34"/>
  <c r="E28" i="34"/>
  <c r="E15" i="34"/>
  <c r="E25" i="34"/>
  <c r="E27" i="34"/>
  <c r="E34" i="34"/>
  <c r="E19" i="34"/>
  <c r="E20" i="34"/>
  <c r="I50" i="34"/>
  <c r="E32" i="34"/>
  <c r="I53" i="34"/>
  <c r="I47" i="34"/>
  <c r="I55" i="34"/>
  <c r="I46" i="34"/>
  <c r="I40" i="34"/>
  <c r="I41" i="34"/>
  <c r="I48" i="34"/>
  <c r="I56" i="34"/>
  <c r="I58" i="34"/>
  <c r="I54" i="34"/>
  <c r="I42" i="34"/>
  <c r="I49" i="34"/>
  <c r="I43" i="34"/>
  <c r="E21" i="34"/>
  <c r="Q25" i="45"/>
  <c r="M24" i="45"/>
  <c r="M17" i="45" s="1"/>
  <c r="F10" i="32"/>
  <c r="F45" i="32" s="1"/>
  <c r="O25" i="45"/>
  <c r="O24" i="45"/>
  <c r="O17" i="45" s="1"/>
  <c r="M15" i="34" l="1"/>
  <c r="M19" i="34"/>
  <c r="M30" i="34"/>
  <c r="M32" i="34"/>
  <c r="M29" i="34"/>
  <c r="M55" i="34"/>
  <c r="M53" i="34"/>
  <c r="M50" i="34"/>
  <c r="M48" i="34"/>
  <c r="M13" i="34"/>
  <c r="M31" i="34"/>
  <c r="M49" i="34"/>
  <c r="M28" i="34"/>
  <c r="M27" i="34"/>
  <c r="M18" i="34"/>
  <c r="M16" i="34"/>
  <c r="Z25" i="48"/>
  <c r="V23" i="48"/>
  <c r="P27" i="48"/>
  <c r="R27" i="48" s="1"/>
  <c r="R23" i="48"/>
  <c r="X27" i="48"/>
  <c r="Z27" i="48" s="1"/>
  <c r="M11" i="45"/>
  <c r="M34" i="34"/>
  <c r="M24" i="34"/>
  <c r="M14" i="34"/>
  <c r="M17" i="34"/>
  <c r="AB48" i="32"/>
  <c r="AB50" i="32" s="1"/>
  <c r="J29" i="48"/>
  <c r="I12" i="45"/>
  <c r="I24" i="45"/>
  <c r="O11" i="45"/>
  <c r="V25" i="48"/>
  <c r="T27" i="48"/>
  <c r="V27" i="48" s="1"/>
  <c r="L29" i="48"/>
  <c r="N27" i="48"/>
  <c r="G12" i="45"/>
  <c r="G24" i="45"/>
  <c r="F29" i="48"/>
  <c r="H10" i="32"/>
  <c r="H45" i="32" s="1"/>
  <c r="F48" i="32"/>
  <c r="F50" i="32" s="1"/>
  <c r="BD10" i="32"/>
  <c r="BD45" i="32" s="1"/>
  <c r="AF45" i="32"/>
  <c r="I15" i="45" l="1"/>
  <c r="I13" i="45"/>
  <c r="I14" i="45"/>
  <c r="I20" i="45"/>
  <c r="I17" i="45"/>
  <c r="G17" i="45"/>
  <c r="G20" i="45"/>
  <c r="G15" i="45"/>
  <c r="G13" i="45"/>
  <c r="G14" i="45"/>
  <c r="N29" i="48"/>
  <c r="K24" i="45"/>
  <c r="K12" i="45"/>
  <c r="BD48" i="32"/>
  <c r="BD50" i="32" s="1"/>
  <c r="BH10" i="32"/>
  <c r="BH45" i="32" s="1"/>
  <c r="BH48" i="32" s="1"/>
  <c r="BH50" i="32" s="1"/>
  <c r="J10" i="32"/>
  <c r="J45" i="32" s="1"/>
  <c r="H48" i="32"/>
  <c r="H50" i="32" s="1"/>
  <c r="AH10" i="32"/>
  <c r="AH45" i="32" s="1"/>
  <c r="AF48" i="32"/>
  <c r="AF50" i="32" s="1"/>
  <c r="CF10" i="32"/>
  <c r="CF45" i="32" s="1"/>
  <c r="CF48" i="32" s="1"/>
  <c r="CF50" i="32" s="1"/>
  <c r="K15" i="45" l="1"/>
  <c r="K13" i="45"/>
  <c r="K14" i="45"/>
  <c r="K20" i="45"/>
  <c r="K17" i="45"/>
  <c r="J48" i="32"/>
  <c r="J50" i="32" s="1"/>
  <c r="L10" i="32"/>
  <c r="L45" i="32" s="1"/>
  <c r="AJ10" i="32"/>
  <c r="AJ45" i="32" s="1"/>
  <c r="AH48" i="32"/>
  <c r="AH50" i="32" s="1"/>
  <c r="BJ10" i="32"/>
  <c r="BJ45" i="32" s="1"/>
  <c r="BJ48" i="32" s="1"/>
  <c r="BJ50" i="32" s="1"/>
  <c r="L48" i="32" l="1"/>
  <c r="L50" i="32" s="1"/>
  <c r="N10" i="32"/>
  <c r="N45" i="32" s="1"/>
  <c r="AL10" i="32"/>
  <c r="AL45" i="32" s="1"/>
  <c r="AJ48" i="32"/>
  <c r="AJ50" i="32" s="1"/>
  <c r="BL10" i="32"/>
  <c r="BL45" i="32" s="1"/>
  <c r="BL48" i="32" s="1"/>
  <c r="BL50" i="32" s="1"/>
  <c r="AN10" i="32" l="1"/>
  <c r="AN45" i="32" s="1"/>
  <c r="AL48" i="32"/>
  <c r="AL50" i="32" s="1"/>
  <c r="N48" i="32"/>
  <c r="N50" i="32" s="1"/>
  <c r="P10" i="32"/>
  <c r="P45" i="32" s="1"/>
  <c r="BN10" i="32"/>
  <c r="BN45" i="32" s="1"/>
  <c r="BN48" i="32" s="1"/>
  <c r="BN50" i="32" s="1"/>
  <c r="P48" i="32" l="1"/>
  <c r="P50" i="32" s="1"/>
  <c r="R10" i="32"/>
  <c r="R45" i="32" s="1"/>
  <c r="AP10" i="32"/>
  <c r="AP45" i="32" s="1"/>
  <c r="AN48" i="32"/>
  <c r="AN50" i="32" s="1"/>
  <c r="BP10" i="32"/>
  <c r="BP45" i="32" s="1"/>
  <c r="BP48" i="32" s="1"/>
  <c r="BP50" i="32" s="1"/>
  <c r="AR10" i="32" l="1"/>
  <c r="AR45" i="32" s="1"/>
  <c r="AP48" i="32"/>
  <c r="AP50" i="32" s="1"/>
  <c r="R48" i="32"/>
  <c r="R50" i="32" s="1"/>
  <c r="T10" i="32"/>
  <c r="T45" i="32" s="1"/>
  <c r="BR10" i="32"/>
  <c r="BR45" i="32" s="1"/>
  <c r="BR48" i="32" s="1"/>
  <c r="BR50" i="32" s="1"/>
  <c r="T48" i="32" l="1"/>
  <c r="T50" i="32" s="1"/>
  <c r="V10" i="32"/>
  <c r="V45" i="32" s="1"/>
  <c r="AT10" i="32"/>
  <c r="AT45" i="32" s="1"/>
  <c r="AR48" i="32"/>
  <c r="AR50" i="32" s="1"/>
  <c r="BT10" i="32"/>
  <c r="BT45" i="32" s="1"/>
  <c r="BT48" i="32" s="1"/>
  <c r="BT50" i="32" s="1"/>
  <c r="AV10" i="32" l="1"/>
  <c r="AV45" i="32" s="1"/>
  <c r="AT48" i="32"/>
  <c r="AT50" i="32" s="1"/>
  <c r="V48" i="32"/>
  <c r="V50" i="32" s="1"/>
  <c r="X10" i="32"/>
  <c r="X45" i="32" s="1"/>
  <c r="BV10" i="32"/>
  <c r="BV45" i="32" s="1"/>
  <c r="BV48" i="32" s="1"/>
  <c r="BV50" i="32" s="1"/>
  <c r="X48" i="32" l="1"/>
  <c r="X50" i="32" s="1"/>
  <c r="Z10" i="32"/>
  <c r="Z45" i="32" s="1"/>
  <c r="Z48" i="32" s="1"/>
  <c r="Z50" i="32" s="1"/>
  <c r="AX10" i="32"/>
  <c r="AX45" i="32" s="1"/>
  <c r="AV48" i="32"/>
  <c r="AV50" i="32" s="1"/>
  <c r="BX10" i="32"/>
  <c r="BX45" i="32" s="1"/>
  <c r="BX48" i="32" s="1"/>
  <c r="BX50" i="32" s="1"/>
  <c r="AZ10" i="32" l="1"/>
  <c r="AZ45" i="32" s="1"/>
  <c r="AX48" i="32"/>
  <c r="AX50" i="32" s="1"/>
  <c r="BZ10" i="32"/>
  <c r="BZ45" i="32" s="1"/>
  <c r="BZ48" i="32" s="1"/>
  <c r="BZ50" i="32" s="1"/>
  <c r="BB10" i="32" l="1"/>
  <c r="BB45" i="32" s="1"/>
  <c r="BB48" i="32" s="1"/>
  <c r="BB50" i="32" s="1"/>
  <c r="AZ48" i="32"/>
  <c r="AZ50" i="32" s="1"/>
  <c r="CB10" i="32"/>
  <c r="CB45" i="32" s="1"/>
  <c r="CB48" i="32" s="1"/>
  <c r="CB50" i="32" s="1"/>
  <c r="CD10" i="32" l="1"/>
  <c r="CD45" i="32" s="1"/>
  <c r="CD48" i="32" s="1"/>
  <c r="CD50" i="32" s="1"/>
  <c r="G10" i="47"/>
  <c r="I10" i="47"/>
  <c r="E11" i="47"/>
  <c r="G11" i="47"/>
  <c r="I11" i="47"/>
  <c r="E18" i="47"/>
  <c r="G18" i="47"/>
  <c r="I18" i="47"/>
  <c r="E27" i="47"/>
  <c r="G27" i="47"/>
  <c r="I27" i="47"/>
  <c r="E68" i="47"/>
  <c r="G68" i="47"/>
  <c r="I68" i="47"/>
  <c r="E11" i="30"/>
  <c r="G11" i="30"/>
  <c r="I11" i="30"/>
  <c r="E36" i="30"/>
  <c r="G36" i="30"/>
  <c r="I36" i="30"/>
  <c r="E38" i="30"/>
  <c r="G38" i="30"/>
  <c r="I38" i="30"/>
  <c r="E40" i="30"/>
  <c r="G40" i="30"/>
  <c r="I40" i="30"/>
  <c r="P28" i="48"/>
  <c r="R28" i="48"/>
  <c r="T28" i="48"/>
  <c r="V28" i="48"/>
  <c r="X28" i="48"/>
  <c r="Z28" i="48"/>
  <c r="P29" i="48"/>
  <c r="R29" i="48"/>
  <c r="T29" i="48"/>
  <c r="V29" i="48"/>
  <c r="X29" i="48"/>
  <c r="Z29" i="48"/>
  <c r="AB24" i="32"/>
  <c r="AD24" i="32"/>
  <c r="BD24" i="32"/>
  <c r="BF24" i="32"/>
  <c r="CF24" i="32"/>
  <c r="CH24" i="32"/>
  <c r="O13" i="34"/>
  <c r="Q13" i="34"/>
  <c r="S13" i="34"/>
  <c r="U13" i="34"/>
  <c r="W13" i="34"/>
  <c r="Y13" i="34"/>
  <c r="Q14" i="34"/>
  <c r="U14" i="34"/>
  <c r="Y14" i="34"/>
  <c r="Q15" i="34"/>
  <c r="U15" i="34"/>
  <c r="Y15" i="34"/>
  <c r="Q16" i="34"/>
  <c r="U16" i="34"/>
  <c r="Y16" i="34"/>
  <c r="Q17" i="34"/>
  <c r="U17" i="34"/>
  <c r="Y17" i="34"/>
  <c r="Q18" i="34"/>
  <c r="U18" i="34"/>
  <c r="Y18" i="34"/>
  <c r="Q19" i="34"/>
  <c r="U19" i="34"/>
  <c r="Y19" i="34"/>
  <c r="Q20" i="34"/>
  <c r="U20" i="34"/>
  <c r="Y20" i="34"/>
  <c r="O21" i="34"/>
  <c r="Q21" i="34"/>
  <c r="S21" i="34"/>
  <c r="U21" i="34"/>
  <c r="W21" i="34"/>
  <c r="Y21" i="34"/>
  <c r="Q24" i="34"/>
  <c r="U24" i="34"/>
  <c r="Y24" i="34"/>
  <c r="Q25" i="34"/>
  <c r="U25" i="34"/>
  <c r="Y25" i="34"/>
  <c r="Q26" i="34"/>
  <c r="U26" i="34"/>
  <c r="Y26" i="34"/>
  <c r="Q27" i="34"/>
  <c r="U27" i="34"/>
  <c r="Y27" i="34"/>
  <c r="Q28" i="34"/>
  <c r="U28" i="34"/>
  <c r="Y28" i="34"/>
  <c r="Q29" i="34"/>
  <c r="U29" i="34"/>
  <c r="Y29" i="34"/>
  <c r="Q30" i="34"/>
  <c r="U30" i="34"/>
  <c r="Y30" i="34"/>
  <c r="Q31" i="34"/>
  <c r="U31" i="34"/>
  <c r="Y31" i="34"/>
  <c r="Q32" i="34"/>
  <c r="U32" i="34"/>
  <c r="Y32" i="34"/>
  <c r="O34" i="34"/>
  <c r="Q34" i="34"/>
  <c r="S34" i="34"/>
  <c r="U34" i="34"/>
  <c r="W34" i="34"/>
  <c r="Y34" i="34"/>
  <c r="Q40" i="34"/>
  <c r="U40" i="34"/>
  <c r="Y40" i="34"/>
  <c r="Q41" i="34"/>
  <c r="U41" i="34"/>
  <c r="Y41" i="34"/>
  <c r="Q42" i="34"/>
  <c r="U42" i="34"/>
  <c r="Y42" i="34"/>
  <c r="Q43" i="34"/>
  <c r="U43" i="34"/>
  <c r="Y43" i="34"/>
  <c r="Q46" i="34"/>
  <c r="U46" i="34"/>
  <c r="Y46" i="34"/>
  <c r="Q47" i="34"/>
  <c r="U47" i="34"/>
  <c r="Y47" i="34"/>
  <c r="Q48" i="34"/>
  <c r="U48" i="34"/>
  <c r="Y48" i="34"/>
  <c r="Q49" i="34"/>
  <c r="U49" i="34"/>
  <c r="Y49" i="34"/>
  <c r="Q50" i="34"/>
  <c r="U50" i="34"/>
  <c r="Y50" i="34"/>
  <c r="Q53" i="34"/>
  <c r="U53" i="34"/>
  <c r="Y53" i="34"/>
  <c r="Q54" i="34"/>
  <c r="U54" i="34"/>
  <c r="Y54" i="34"/>
  <c r="O55" i="34"/>
  <c r="Q55" i="34"/>
  <c r="S55" i="34"/>
  <c r="U55" i="34"/>
  <c r="W55" i="34"/>
  <c r="Y55" i="34"/>
  <c r="O56" i="34"/>
  <c r="Q56" i="34"/>
  <c r="S56" i="34"/>
  <c r="U56" i="34"/>
  <c r="W56" i="34"/>
  <c r="Y56" i="34"/>
  <c r="O58" i="34"/>
  <c r="Q58" i="34"/>
  <c r="S58" i="34"/>
  <c r="U58" i="34"/>
  <c r="W58" i="34"/>
  <c r="Y58" i="34"/>
  <c r="M12" i="45"/>
  <c r="O12" i="45"/>
  <c r="Q12" i="45"/>
  <c r="M13" i="45"/>
  <c r="O13" i="45"/>
  <c r="Q13" i="45"/>
  <c r="M14" i="45"/>
  <c r="O14" i="45"/>
  <c r="Q14" i="45"/>
  <c r="M15" i="45"/>
  <c r="O15" i="45"/>
  <c r="Q15" i="45"/>
  <c r="M19" i="45"/>
  <c r="O19" i="45"/>
  <c r="Q19" i="45"/>
  <c r="M20" i="45"/>
  <c r="O20" i="45"/>
  <c r="Q20" i="45"/>
  <c r="M21" i="45"/>
  <c r="O21" i="45"/>
  <c r="Q21" i="45"/>
  <c r="M22" i="45"/>
  <c r="O22" i="45"/>
  <c r="Q22" i="45"/>
  <c r="M26" i="45"/>
  <c r="O26" i="45"/>
  <c r="Q26" i="45"/>
  <c r="M27" i="45"/>
  <c r="O27" i="45"/>
  <c r="Q27"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Pascal O. Stocker</author>
  </authors>
  <commentList>
    <comment ref="C13" authorId="0" shapeId="0" xr:uid="{00000000-0006-0000-0900-000001000000}">
      <text>
        <r>
          <rPr>
            <u/>
            <sz val="9"/>
            <color indexed="81"/>
            <rFont val="Tahoma"/>
            <family val="2"/>
          </rPr>
          <t>RG *  100</t>
        </r>
        <r>
          <rPr>
            <sz val="9"/>
            <color indexed="81"/>
            <rFont val="Tahoma"/>
            <family val="2"/>
          </rPr>
          <t xml:space="preserve">
EK</t>
        </r>
      </text>
    </comment>
    <comment ref="C14" authorId="0" shapeId="0" xr:uid="{00000000-0006-0000-0900-000002000000}">
      <text>
        <r>
          <rPr>
            <u/>
            <sz val="9"/>
            <color indexed="81"/>
            <rFont val="Tahoma"/>
            <family val="2"/>
          </rPr>
          <t>(RG + Zinsen) *  100</t>
        </r>
        <r>
          <rPr>
            <sz val="9"/>
            <color indexed="81"/>
            <rFont val="Tahoma"/>
            <family val="2"/>
          </rPr>
          <t xml:space="preserve">
GK</t>
        </r>
      </text>
    </comment>
    <comment ref="C15" authorId="0" shapeId="0" xr:uid="{00000000-0006-0000-0900-000003000000}">
      <text>
        <r>
          <rPr>
            <u/>
            <sz val="9"/>
            <color indexed="81"/>
            <rFont val="Tahoma"/>
            <family val="2"/>
          </rPr>
          <t>RG *  100</t>
        </r>
        <r>
          <rPr>
            <sz val="9"/>
            <color indexed="81"/>
            <rFont val="Tahoma"/>
            <family val="2"/>
          </rPr>
          <t xml:space="preserve">
Nettoumsatz</t>
        </r>
      </text>
    </comment>
    <comment ref="C16" authorId="0" shapeId="0" xr:uid="{00000000-0006-0000-0900-000004000000}">
      <text>
        <r>
          <rPr>
            <u/>
            <sz val="9"/>
            <color indexed="81"/>
            <rFont val="Tahoma"/>
            <family val="2"/>
          </rPr>
          <t>BG * 100</t>
        </r>
        <r>
          <rPr>
            <sz val="9"/>
            <color indexed="81"/>
            <rFont val="Tahoma"/>
            <family val="2"/>
          </rPr>
          <t xml:space="preserve">
Nettoumsatz</t>
        </r>
      </text>
    </comment>
    <comment ref="C17" authorId="0" shapeId="0" xr:uid="{00000000-0006-0000-0900-000005000000}">
      <text>
        <r>
          <rPr>
            <u/>
            <sz val="9"/>
            <color indexed="81"/>
            <rFont val="Tahoma"/>
            <family val="2"/>
          </rPr>
          <t>CF * 100</t>
        </r>
        <r>
          <rPr>
            <sz val="9"/>
            <color indexed="81"/>
            <rFont val="Tahoma"/>
            <family val="2"/>
          </rPr>
          <t xml:space="preserve">
Nettoumsatz</t>
        </r>
      </text>
    </comment>
    <comment ref="C19" authorId="0" shapeId="0" xr:uid="{00000000-0006-0000-0900-000006000000}">
      <text>
        <r>
          <rPr>
            <u/>
            <sz val="9"/>
            <color indexed="81"/>
            <rFont val="Tahoma"/>
            <family val="2"/>
          </rPr>
          <t>Eigenkapital * 100</t>
        </r>
        <r>
          <rPr>
            <sz val="9"/>
            <color indexed="81"/>
            <rFont val="Tahoma"/>
            <family val="2"/>
          </rPr>
          <t xml:space="preserve">
Gesamtkapital</t>
        </r>
      </text>
    </comment>
    <comment ref="C20" authorId="0" shapeId="0" xr:uid="{00000000-0006-0000-0900-000007000000}">
      <text>
        <r>
          <rPr>
            <u/>
            <sz val="9"/>
            <color indexed="81"/>
            <rFont val="Tahoma"/>
            <family val="2"/>
          </rPr>
          <t>Effektivverschuldung</t>
        </r>
        <r>
          <rPr>
            <sz val="9"/>
            <color indexed="81"/>
            <rFont val="Tahoma"/>
            <family val="2"/>
          </rPr>
          <t xml:space="preserve">
CF
Effektivverschuldung = FK - LM - Forderungen</t>
        </r>
      </text>
    </comment>
    <comment ref="C21" authorId="0" shapeId="0" xr:uid="{00000000-0006-0000-0900-000008000000}">
      <text>
        <r>
          <rPr>
            <u/>
            <sz val="9"/>
            <color indexed="81"/>
            <rFont val="Tahoma"/>
            <family val="2"/>
          </rPr>
          <t>(EK + lf. FK) *  100</t>
        </r>
        <r>
          <rPr>
            <sz val="9"/>
            <color indexed="81"/>
            <rFont val="Tahoma"/>
            <family val="2"/>
          </rPr>
          <t xml:space="preserve">
AV</t>
        </r>
      </text>
    </comment>
    <comment ref="C22" authorId="0" shapeId="0" xr:uid="{00000000-0006-0000-0900-000009000000}">
      <text>
        <r>
          <rPr>
            <sz val="9"/>
            <color indexed="81"/>
            <rFont val="Tahoma"/>
            <family val="2"/>
          </rPr>
          <t xml:space="preserve">Verlust / Eigenkapital = &gt; 50%
</t>
        </r>
      </text>
    </comment>
    <comment ref="C26" authorId="0" shapeId="0" xr:uid="{00000000-0006-0000-0900-00000A000000}">
      <text>
        <r>
          <rPr>
            <u/>
            <sz val="9"/>
            <color indexed="81"/>
            <rFont val="Tahoma"/>
            <family val="2"/>
          </rPr>
          <t>(LM + Deb.) *  100</t>
        </r>
        <r>
          <rPr>
            <sz val="9"/>
            <color indexed="81"/>
            <rFont val="Tahoma"/>
            <family val="2"/>
          </rPr>
          <t xml:space="preserve">
kf. FK</t>
        </r>
      </text>
    </comment>
    <comment ref="C27" authorId="0" shapeId="0" xr:uid="{00000000-0006-0000-0900-00000B000000}">
      <text>
        <r>
          <rPr>
            <u/>
            <sz val="9"/>
            <color indexed="81"/>
            <rFont val="Tahoma"/>
            <family val="2"/>
          </rPr>
          <t>UV * 100</t>
        </r>
        <r>
          <rPr>
            <sz val="9"/>
            <color indexed="81"/>
            <rFont val="Tahoma"/>
            <family val="2"/>
          </rPr>
          <t xml:space="preserve">
kf. FK</t>
        </r>
      </text>
    </comment>
  </commentList>
</comments>
</file>

<file path=xl/sharedStrings.xml><?xml version="1.0" encoding="utf-8"?>
<sst xmlns="http://schemas.openxmlformats.org/spreadsheetml/2006/main" count="265" uniqueCount="180">
  <si>
    <t>Total Umlaufvermögen</t>
  </si>
  <si>
    <t>Total Anlagevermögen</t>
  </si>
  <si>
    <t>Total Eigenkapital</t>
  </si>
  <si>
    <t>Planerfolgsrechnung</t>
  </si>
  <si>
    <t>Endbestand an flüssigen Mitteln</t>
  </si>
  <si>
    <t xml:space="preserve"> ./. </t>
  </si>
  <si>
    <t xml:space="preserve"> = </t>
  </si>
  <si>
    <t>Mittelfluss aus Investitionen</t>
  </si>
  <si>
    <t>Forderungen (Debitoren)</t>
  </si>
  <si>
    <t>Vorräte</t>
  </si>
  <si>
    <t>Beteiligungen</t>
  </si>
  <si>
    <t>Maschinen</t>
  </si>
  <si>
    <t>Mobilen</t>
  </si>
  <si>
    <t>Fahrzeuge</t>
  </si>
  <si>
    <t>Eigenkapital</t>
  </si>
  <si>
    <t>Immobilien</t>
  </si>
  <si>
    <t>Aktienkapital/Stammkapital</t>
  </si>
  <si>
    <t>Reserven</t>
  </si>
  <si>
    <t>Total Aktiven</t>
  </si>
  <si>
    <t>Total Passiven</t>
  </si>
  <si>
    <t>Halb- und Fertigfabrikate</t>
  </si>
  <si>
    <t>Kennzahlen</t>
  </si>
  <si>
    <t>EBIT</t>
  </si>
  <si>
    <t>Cashflow</t>
  </si>
  <si>
    <t>Cashflow-Marge</t>
  </si>
  <si>
    <t>Liquiditätsgrad 3</t>
  </si>
  <si>
    <t>Eigenfinanzierungsgrad</t>
  </si>
  <si>
    <t>Januar</t>
  </si>
  <si>
    <t>Februar</t>
  </si>
  <si>
    <t>März</t>
  </si>
  <si>
    <t>Mittelfluss aus Finanzierung</t>
  </si>
  <si>
    <t>Gewinn vor Steuern</t>
  </si>
  <si>
    <t>Planbilanz</t>
  </si>
  <si>
    <t>AKTIVEN</t>
  </si>
  <si>
    <t>PASSIVEN</t>
  </si>
  <si>
    <t>Umlaufvermögen</t>
  </si>
  <si>
    <t>Kreditoren</t>
  </si>
  <si>
    <t>Darlehen</t>
  </si>
  <si>
    <t>Anlagevermögen</t>
  </si>
  <si>
    <t>Andere langfristige Verbindlichkeiten</t>
  </si>
  <si>
    <t>Rückstellungen</t>
  </si>
  <si>
    <t>Umsatz</t>
  </si>
  <si>
    <t>Version</t>
  </si>
  <si>
    <t>Stand</t>
  </si>
  <si>
    <t>Status</t>
  </si>
  <si>
    <t>[Ihre Firma]</t>
  </si>
  <si>
    <t>Erstes Planjahr</t>
  </si>
  <si>
    <t>Erster Planmonat</t>
  </si>
  <si>
    <t>[VERTRAULICH]</t>
  </si>
  <si>
    <t>Anwendungshinweise</t>
  </si>
  <si>
    <t>Kostenplanung</t>
  </si>
  <si>
    <t>Tipps</t>
  </si>
  <si>
    <t>Vorgehen</t>
  </si>
  <si>
    <t>Umsatzplanung</t>
  </si>
  <si>
    <t>!</t>
  </si>
  <si>
    <t>Zum Finanzplan</t>
  </si>
  <si>
    <t>Um die geplanten Umsatzvolumen zu erreichen, entstehen Kosten für Personal, Marketing usw. Diese Kosten halten Sie in der Kostenplanung fest.</t>
  </si>
  <si>
    <t>In der Investitionsplanung halten Sie die geplanten Anschaffungen (Maschinen, Büromobiliar usw.) fest. Als Investitionen gelten alle Ausgaben, die als Vermögen in der Bilanz aufgeführt werden können. Alle anderen Ausgaben fliessen in die Kostenplanung.</t>
  </si>
  <si>
    <t>Prozessschritt</t>
  </si>
  <si>
    <t>Erläuterung</t>
  </si>
  <si>
    <t>April</t>
  </si>
  <si>
    <t>Mai</t>
  </si>
  <si>
    <t>Juni</t>
  </si>
  <si>
    <t>Juli</t>
  </si>
  <si>
    <t>August</t>
  </si>
  <si>
    <t>September</t>
  </si>
  <si>
    <t>Oktober</t>
  </si>
  <si>
    <t>November</t>
  </si>
  <si>
    <t>Dezember</t>
  </si>
  <si>
    <t>Kurzfristiges Fremdkapital</t>
  </si>
  <si>
    <t>Total kurzfristiges Fremdkapital</t>
  </si>
  <si>
    <t>Langfristiges Fremdkapital</t>
  </si>
  <si>
    <t>Total langfristiges Fremdkapital</t>
  </si>
  <si>
    <t>in %</t>
  </si>
  <si>
    <t>+</t>
  </si>
  <si>
    <t>Angenommener kalkulatorischer Steuersatz</t>
  </si>
  <si>
    <t>Anlagedeckungsgrad 2</t>
  </si>
  <si>
    <t>Eigenkapital-Rendite</t>
  </si>
  <si>
    <t>Gesamtkapital-Rendite</t>
  </si>
  <si>
    <t>Bruttogewinn-Marge</t>
  </si>
  <si>
    <t>Sicherheit</t>
  </si>
  <si>
    <t>Liquidität</t>
  </si>
  <si>
    <t>Erfolg</t>
  </si>
  <si>
    <t>Liquiditätsgrad 2</t>
  </si>
  <si>
    <t>Umsatz-Rendite</t>
  </si>
  <si>
    <t>Freecashflow</t>
  </si>
  <si>
    <t>Szenario</t>
  </si>
  <si>
    <t>Bestes</t>
  </si>
  <si>
    <t>Schlechtestes</t>
  </si>
  <si>
    <t>Erwartetes</t>
  </si>
  <si>
    <t>Verschuldungsfaktor</t>
  </si>
  <si>
    <t>[Weiterer Aufwand]</t>
  </si>
  <si>
    <t>Waren</t>
  </si>
  <si>
    <t>Personal</t>
  </si>
  <si>
    <t>Raum</t>
  </si>
  <si>
    <t>Miete</t>
  </si>
  <si>
    <t>Werbung</t>
  </si>
  <si>
    <t>Sonstiges</t>
  </si>
  <si>
    <t>Zinsen</t>
  </si>
  <si>
    <t>Bruttogewinn</t>
  </si>
  <si>
    <t>Betriebsergebnis vor Zinsen, Steuern und Abschreibungen</t>
  </si>
  <si>
    <t>Betriebsergebnis vor Zinsen und Steuern</t>
  </si>
  <si>
    <t>Steuern</t>
  </si>
  <si>
    <t>Total Desinvestitionen Anlagevermögen</t>
  </si>
  <si>
    <t>Investitionen Umlaufvermögen</t>
  </si>
  <si>
    <t>Investitionen Anlagevermögen</t>
  </si>
  <si>
    <t>Desinvestitionen Anlagevermögen</t>
  </si>
  <si>
    <t>Zahlungsverpflichtungen</t>
  </si>
  <si>
    <t>Kapitalrückzahlung</t>
  </si>
  <si>
    <t>Kapitalaufnahme</t>
  </si>
  <si>
    <t>Total Zu-/Abnahme an flüssigen Mittel</t>
  </si>
  <si>
    <t>Erwartete Einzahlungen</t>
  </si>
  <si>
    <t>Mittelfluss aus Geschäftstägigkeit (Cashflow)</t>
  </si>
  <si>
    <t xml:space="preserve">./. </t>
  </si>
  <si>
    <t xml:space="preserve">= </t>
  </si>
  <si>
    <t>Check</t>
  </si>
  <si>
    <t>Verwaltung</t>
  </si>
  <si>
    <t>Diverses</t>
  </si>
  <si>
    <t>Liquiditätswirksame Kosten (ohne Zins und Steuern)</t>
  </si>
  <si>
    <t>Abschreibungen (liquiditätsunwirksam)</t>
  </si>
  <si>
    <t>Reingewinn</t>
  </si>
  <si>
    <t>Nettoumsatz</t>
  </si>
  <si>
    <t>Verschuldung gemäss OR 725a</t>
  </si>
  <si>
    <t>n.a.</t>
  </si>
  <si>
    <t>Finanzierung</t>
  </si>
  <si>
    <t>Kosten</t>
  </si>
  <si>
    <t>Investitionen</t>
  </si>
  <si>
    <t>Bilanz</t>
  </si>
  <si>
    <t>Aufgrund Ihrer Marktanalyse, Ihrer Marktanteilsziele und Ihrer evtl. bereits eingegangenen Kundenbestellungen lassen sich über die Produkt bzw. Dienstleistungspreise die Umsatzvolumen planen.</t>
  </si>
  <si>
    <t>Zusätzlich zu den bereits erarbeiteten Plänen helfen auch Kennzahlen, die finanzielle Situation des Unternehmens besser zu verstehen. Kennzahlen können innerbetrieblich verwendet werden für Vergleiche mit Vorperioden oder zwischenbetrieblich zum Vergleich mit Konkurrenzunternehmen oder der ganzen Branche. Welche Kennzahlen Sie in Ihren Businessplan integrieren, hängt von Ihrer Zielgruppe ab, d.h. für wen Sie Ihren Business- bzw. Finanzplan schreiben.</t>
  </si>
  <si>
    <t>Total Nettoumsatz</t>
  </si>
  <si>
    <t>Berechnung Nettoumsatz:</t>
  </si>
  <si>
    <t>Liquide Mittel (Kasse, Bank)</t>
  </si>
  <si>
    <t>Andere kurzfristige Verbindlichkeiten</t>
  </si>
  <si>
    <t>Hypotheken</t>
  </si>
  <si>
    <t>Bankschulden</t>
  </si>
  <si>
    <t>Immaterielle Anlagen (Patente, Lizenzen)</t>
  </si>
  <si>
    <t>Angenommener kalkulatorischer Zinssatz Fremdkapital</t>
  </si>
  <si>
    <t>Bestand Kurzfristiges Fremdkapital</t>
  </si>
  <si>
    <t>Bestand Langfristiges Fremdkapital</t>
  </si>
  <si>
    <t>Bestand Eigenkapital</t>
  </si>
  <si>
    <t>Bestand Umlaufvermögen</t>
  </si>
  <si>
    <t>Neuinvestitionen Anlagevermögen</t>
  </si>
  <si>
    <t>Total Neuinvestitionen Anlagevermögen</t>
  </si>
  <si>
    <t>Total Bestand Umlaufvermögen</t>
  </si>
  <si>
    <t>[Weiteres Umlaufvermögen]</t>
  </si>
  <si>
    <t>[Weiteres Anlagevermögen]</t>
  </si>
  <si>
    <t>Nettokapitalbedarf gemäss Investitionsplanung</t>
  </si>
  <si>
    <t>Kalkulatorische Zinsen und Steuern</t>
  </si>
  <si>
    <t>Anfangsbestand</t>
  </si>
  <si>
    <t>Die Zusammenfassung der ersten sechs Planungsschritte erfolgt in der Planbilanz. Dabei wird stichtagsbezogen aufgezeigt, über welches Vermögen (Aktiven) das Unternehmen verfügt und wie das Unternehmen finanziert ist (Passiven). Aus der Bilanz ist auch der kummulierte Verlust- bzw. Gewinnvortrag ersichtlich. Dies ist insbesondere zur Beurteilung der Verschuldungssituation des Unternehmens von Bedeutung (OR 725a). Erfassen Sie nebst den Planwerten mindestens die historischen Werte des letzten Jahres oder halten Sie bei einer Neugründung die Eröffnungsbilanz als Vorjahreswerte fest.</t>
  </si>
  <si>
    <t>Sämtliche Investitionen ins Umlauf- und Anlagevermögen sind zu finanzieren. Aufgrund der ersten drei Planungsschritte erkennen Sie den Kapitalbedarf auf der Zeitachse (siehe auch Schritt 6 / Liquidität). Es ist somit von Wichtigkeit, wann welche Umsätze, Kosten und Investitionen anfallen. Aufgrund des Kapitalbedarfs können Sie die Finanzierung mittels Eigen- und Fremdkapital festlegen.</t>
  </si>
  <si>
    <t>Zielgrössen</t>
  </si>
  <si>
    <t>[Finanzplan 20XX-20XX]</t>
  </si>
  <si>
    <t>[Versionsnummer]</t>
  </si>
  <si>
    <t>[Datum]</t>
  </si>
  <si>
    <r>
      <t xml:space="preserve">Sie planen Ihre Finanzen für die nächsten drei Jahre. 
Es geht um
</t>
    </r>
    <r>
      <rPr>
        <sz val="10"/>
        <color indexed="23"/>
        <rFont val="Arial"/>
        <family val="2"/>
      </rPr>
      <t xml:space="preserve">▪ </t>
    </r>
    <r>
      <rPr>
        <sz val="10"/>
        <rFont val="Arial"/>
        <family val="2"/>
      </rPr>
      <t>das Aufbereiten der historischen Finanzzahlen (bei bestehenden Unternehmen).</t>
    </r>
    <r>
      <rPr>
        <sz val="10"/>
        <color indexed="23"/>
        <rFont val="Arial"/>
        <family val="2"/>
      </rPr>
      <t xml:space="preserve">
▪ </t>
    </r>
    <r>
      <rPr>
        <sz val="10"/>
        <rFont val="Arial"/>
        <family val="2"/>
      </rPr>
      <t xml:space="preserve">eine Prognose des zukünftigen Erfolges.
</t>
    </r>
    <r>
      <rPr>
        <sz val="10"/>
        <color indexed="23"/>
        <rFont val="Arial"/>
        <family val="2"/>
      </rPr>
      <t xml:space="preserve">▪ </t>
    </r>
    <r>
      <rPr>
        <sz val="10"/>
        <rFont val="Arial"/>
        <family val="2"/>
      </rPr>
      <t xml:space="preserve">ein Aufzeigen der prognostizierten, zukünftigen finanziellen Situation.
</t>
    </r>
    <r>
      <rPr>
        <sz val="10"/>
        <color indexed="23"/>
        <rFont val="Arial"/>
        <family val="2"/>
      </rPr>
      <t>▪</t>
    </r>
    <r>
      <rPr>
        <sz val="10"/>
        <rFont val="Arial"/>
        <family val="2"/>
      </rPr>
      <t xml:space="preserve"> die Ermittlung des Finanzbedarfs.
</t>
    </r>
    <r>
      <rPr>
        <sz val="10"/>
        <color indexed="23"/>
        <rFont val="Arial"/>
        <family val="2"/>
      </rPr>
      <t>▪</t>
    </r>
    <r>
      <rPr>
        <sz val="10"/>
        <rFont val="Arial"/>
        <family val="2"/>
      </rPr>
      <t xml:space="preserve"> einen prägnanten Antrag an die Geschäftsleitung, an einen möglichen Fremdkapitalgeber oder Investor, in erster Linie an Ihre Bank.
Dazu
</t>
    </r>
    <r>
      <rPr>
        <sz val="10"/>
        <color indexed="23"/>
        <rFont val="Arial"/>
        <family val="2"/>
      </rPr>
      <t>▪</t>
    </r>
    <r>
      <rPr>
        <sz val="10"/>
        <rFont val="Arial"/>
        <family val="2"/>
      </rPr>
      <t xml:space="preserve"> dokumentieren Sie die historischen Finanzzahlen Ihres Unternehmens.
</t>
    </r>
    <r>
      <rPr>
        <sz val="10"/>
        <color indexed="23"/>
        <rFont val="Arial"/>
        <family val="2"/>
      </rPr>
      <t xml:space="preserve">▪ </t>
    </r>
    <r>
      <rPr>
        <sz val="10"/>
        <rFont val="Arial"/>
        <family val="2"/>
      </rPr>
      <t xml:space="preserve">erstellen Sie bei der Finanzplanung eine Bilanz, eine Erfolgsrechnung und eine Mittel- bzw. Liquiditätsrechnung für die kommenden Jahre. 
</t>
    </r>
    <r>
      <rPr>
        <sz val="10"/>
        <color indexed="23"/>
        <rFont val="Arial"/>
        <family val="2"/>
      </rPr>
      <t xml:space="preserve">▪ </t>
    </r>
    <r>
      <rPr>
        <sz val="10"/>
        <rFont val="Arial"/>
        <family val="2"/>
      </rPr>
      <t xml:space="preserve">berechnen den Finanzbedarf.
</t>
    </r>
    <r>
      <rPr>
        <sz val="10"/>
        <color indexed="23"/>
        <rFont val="Arial"/>
        <family val="2"/>
      </rPr>
      <t xml:space="preserve">▪ </t>
    </r>
    <r>
      <rPr>
        <sz val="10"/>
        <rFont val="Arial"/>
        <family val="2"/>
      </rPr>
      <t>definieren Sie die Finanzierungsquellen und bereiten das Finanzierungsgespräch vor.</t>
    </r>
  </si>
  <si>
    <r>
      <rPr>
        <sz val="10"/>
        <color indexed="23"/>
        <rFont val="Arial"/>
        <family val="2"/>
      </rPr>
      <t>▪</t>
    </r>
    <r>
      <rPr>
        <sz val="10"/>
        <rFont val="Arial"/>
        <family val="2"/>
      </rPr>
      <t xml:space="preserve"> Vermeiden Sie bei der Prognostizierung der geplanten Finanzzahlen eine übertriebene Scheingenauigkeit.
</t>
    </r>
    <r>
      <rPr>
        <sz val="10"/>
        <color indexed="23"/>
        <rFont val="Arial"/>
        <family val="2"/>
      </rPr>
      <t>▪</t>
    </r>
    <r>
      <rPr>
        <sz val="10"/>
        <rFont val="Arial"/>
        <family val="2"/>
      </rPr>
      <t xml:space="preserve"> Ihre Annahmen sollten auf geprüften Quellen basieren.
</t>
    </r>
    <r>
      <rPr>
        <sz val="10"/>
        <color indexed="23"/>
        <rFont val="Arial"/>
        <family val="2"/>
      </rPr>
      <t>▪</t>
    </r>
    <r>
      <rPr>
        <sz val="10"/>
        <rFont val="Arial"/>
        <family val="2"/>
      </rPr>
      <t xml:space="preserve"> Ihre Annahmen sollen realistisch, nachvollziehbar und begründbar sein.
</t>
    </r>
    <r>
      <rPr>
        <sz val="10"/>
        <color indexed="23"/>
        <rFont val="Arial"/>
        <family val="2"/>
      </rPr>
      <t>▪</t>
    </r>
    <r>
      <rPr>
        <sz val="10"/>
        <rFont val="Arial"/>
        <family val="2"/>
      </rPr>
      <t xml:space="preserve"> Erarbeiten Sie drei (Schlechtestes, Erwartetes, Bestes) Szenarien. Speichern Sie diese in separaten Dateien ab.</t>
    </r>
  </si>
  <si>
    <t>Impressum</t>
  </si>
  <si>
    <t>Bestand Anlagevermögen</t>
  </si>
  <si>
    <t>Total Bestand Anlagevermögen</t>
  </si>
  <si>
    <t>Kreditlimite</t>
  </si>
  <si>
    <t>[Kreditlimite Bank XY]</t>
  </si>
  <si>
    <t>Liquiditätsunwirksame Abschreibungen</t>
  </si>
  <si>
    <t>Berechnung Bestand Liquidität</t>
  </si>
  <si>
    <t>Verfügbar / Finanzierungsbedarf</t>
  </si>
  <si>
    <t>Nettoinvestitionen Umlauf- und Anlagevermögen</t>
  </si>
  <si>
    <t>Bilanzgewinn/-verlust</t>
  </si>
  <si>
    <t>Veränderung Umlaufvermögen ohne Liquidität</t>
  </si>
  <si>
    <t>Nettoinvestitionen (Investitionen ./. Desinvestitionen)</t>
  </si>
  <si>
    <t>Benutzte Kreditlimite</t>
  </si>
  <si>
    <t>Minimaler Finanzierungsbedarf / Geldbestand</t>
  </si>
  <si>
    <t>Anfangsbest. fl. Mittel / Kreditbeanspruchung</t>
  </si>
  <si>
    <t>Aus den ersten vier Planungsschritten lässt sich die Erfolgsrechnung erstellen. Welche Erträge stehen welchen Aufwänden gegenüber, ab wann resultiert ein geplanter Gewinn, wie können allfällige Verluste der ersten Jahre gedeckt werden?</t>
  </si>
  <si>
    <t>Pro Jahr fliessen die ersten fünf Planungsschritte in die Liqudiditätsrechnung ein: Es wird aufgezeigt, wie hoch die künftigen jährlichen freien Mittelflüsse sind. Neben der langfristigen Finanzplanung, die sehr wichtig ist, ist die kurzfristige Liquiditätsplanung oftmals sogar überlebenswichtig. Die Liquiditätsflüsse werden i.d.R. auf Monatsbasis geplant werden. Verteilen Sie die jeweiligen Jahreskosten und den Nettoumsatz auf die Monate in denen die Kosten und Umsätze anfallen. Nur so erkennen Sie Ihren Liquiditätsbedarf und können mit Ihrer Bank rechtzeitig bzw. frühzeitig Kontakt aufnehmen. Meist wird die Mittelfluss- und Liquiditätsrechnung separat dargestellt. In dieser Finanzplanvorlage sind beide Rechnung in einer integriert.</t>
  </si>
  <si>
    <t>[1. Planjahr]</t>
  </si>
  <si>
    <t xml:space="preserve">Unternehmensgewinn / -verlust </t>
  </si>
  <si>
    <t>Bilanzgewinn / -verlust inkl. Vortrag</t>
  </si>
  <si>
    <r>
      <rPr>
        <sz val="10"/>
        <color indexed="23"/>
        <rFont val="Arial"/>
        <family val="2"/>
      </rPr>
      <t>▪</t>
    </r>
    <r>
      <rPr>
        <sz val="10"/>
        <color indexed="8"/>
        <rFont val="Arial"/>
        <family val="2"/>
      </rPr>
      <t xml:space="preserve"> </t>
    </r>
    <r>
      <rPr>
        <sz val="10"/>
        <rFont val="Arial"/>
        <family val="2"/>
      </rPr>
      <t xml:space="preserve">Diese Finanzplanvorlage in der vorliegenden Version 1.1 wurde von Stocker Unternehmensentwicklung AG (www.stocker.pro) entwickelt.
</t>
    </r>
    <r>
      <rPr>
        <sz val="10"/>
        <color indexed="23"/>
        <rFont val="Arial"/>
        <family val="2"/>
      </rPr>
      <t>▪</t>
    </r>
    <r>
      <rPr>
        <sz val="10"/>
        <rFont val="Arial"/>
        <family val="2"/>
      </rPr>
      <t xml:space="preserve"> Sämtliche Rechte an dieser Vorlage liegen bei Stocker Unternehmensentwicklung AG.
</t>
    </r>
    <r>
      <rPr>
        <sz val="10"/>
        <color indexed="23"/>
        <rFont val="Arial"/>
        <family val="2"/>
      </rPr>
      <t>▪</t>
    </r>
    <r>
      <rPr>
        <sz val="10"/>
        <rFont val="Arial"/>
        <family val="2"/>
      </rPr>
      <t xml:space="preserve"> Jegliche Haftung durch die Benutzung dieser Vorlage ist ausgeschlossen.
</t>
    </r>
    <r>
      <rPr>
        <sz val="10"/>
        <color indexed="23"/>
        <rFont val="Arial"/>
        <family val="2"/>
      </rPr>
      <t xml:space="preserve">▪ </t>
    </r>
    <r>
      <rPr>
        <sz val="10"/>
        <rFont val="Arial"/>
        <family val="2"/>
      </rPr>
      <t>Rückmeldungen und insbesondere Verbesserungsvorschläge sind herzlich willkommen.</t>
    </r>
    <r>
      <rPr>
        <sz val="10"/>
        <color indexed="23"/>
        <rFont val="Arial"/>
        <family val="2"/>
      </rPr>
      <t xml:space="preserve">
▪ </t>
    </r>
    <r>
      <rPr>
        <sz val="10"/>
        <rFont val="Arial"/>
        <family val="2"/>
      </rPr>
      <t>Kontakt: Stocker Unternehmensentwicklung AG, Pascal O. Stocker, Tel. 055 420 30 30, E-Mail info@stocker.pro.</t>
    </r>
  </si>
  <si>
    <r>
      <rPr>
        <sz val="10"/>
        <color indexed="23"/>
        <rFont val="Arial"/>
        <family val="2"/>
      </rPr>
      <t>▪</t>
    </r>
    <r>
      <rPr>
        <sz val="10"/>
        <color indexed="8"/>
        <rFont val="Arial"/>
        <family val="2"/>
      </rPr>
      <t xml:space="preserve"> Geben Sie Ihre Angaben ausschliesslich in den gelb und/oder mit "[Text]" markierten Feldern ein. Die restlichen Felder werden automatisch berechnet.
</t>
    </r>
    <r>
      <rPr>
        <sz val="10"/>
        <color indexed="23"/>
        <rFont val="Arial"/>
        <family val="2"/>
      </rPr>
      <t>▪</t>
    </r>
    <r>
      <rPr>
        <sz val="10"/>
        <color indexed="8"/>
        <rFont val="Arial"/>
        <family val="2"/>
      </rPr>
      <t xml:space="preserve"> Arbeiten Sie die Prozessschritte in der angegebenen Reihenfolge ab.
</t>
    </r>
    <r>
      <rPr>
        <sz val="10"/>
        <color indexed="23"/>
        <rFont val="Arial"/>
        <family val="2"/>
      </rPr>
      <t>▪</t>
    </r>
    <r>
      <rPr>
        <sz val="10"/>
        <color indexed="8"/>
        <rFont val="Arial"/>
        <family val="2"/>
      </rPr>
      <t xml:space="preserve"> In dieser Vorlage wird angenommen, dass Rechnungen von Lieferanten oder von unseren Kunden beim Zeitpunkt der Rechnungsstellung bezahlt werden.
</t>
    </r>
    <r>
      <rPr>
        <sz val="10"/>
        <color indexed="23"/>
        <rFont val="Arial"/>
        <family val="2"/>
      </rPr>
      <t>▪</t>
    </r>
    <r>
      <rPr>
        <sz val="10"/>
        <color indexed="8"/>
        <rFont val="Arial"/>
        <family val="2"/>
      </rPr>
      <t xml:space="preserve"> Bei einigen Feldern finden Sie Hinweise. Diese Felder sind mit einer roten Ecke oben rechts markiert. Fahren Sie mit dem Mauszeiger darüber.
</t>
    </r>
    <r>
      <rPr>
        <sz val="10"/>
        <color indexed="23"/>
        <rFont val="Arial"/>
        <family val="2"/>
      </rPr>
      <t>▪</t>
    </r>
    <r>
      <rPr>
        <sz val="10"/>
        <color indexed="8"/>
        <rFont val="Arial"/>
        <family val="2"/>
      </rPr>
      <t xml:space="preserve"> Vergangenheitszahlen (Erfolg, Bilanz, Kennzahlen) erfassen Sie, indem Sie über die Gliederungsfunktion "Detail anzeigen" die Ist-Felder einblenden.
</t>
    </r>
    <r>
      <rPr>
        <sz val="10"/>
        <color indexed="23"/>
        <rFont val="Arial"/>
        <family val="2"/>
      </rPr>
      <t>▪</t>
    </r>
    <r>
      <rPr>
        <sz val="10"/>
        <color indexed="8"/>
        <rFont val="Arial"/>
        <family val="2"/>
      </rPr>
      <t xml:space="preserve"> Über die Gliederungsfunktion "Detail anzeigen / Detail ausblenden" können Sie auf einigen Tabellenblättern zusätzliche Felder ein- und ausblenden.
</t>
    </r>
    <r>
      <rPr>
        <sz val="10"/>
        <color indexed="23"/>
        <rFont val="Arial"/>
        <family val="2"/>
      </rPr>
      <t>▪</t>
    </r>
    <r>
      <rPr>
        <sz val="10"/>
        <color indexed="8"/>
        <rFont val="Arial"/>
        <family val="2"/>
      </rPr>
      <t xml:space="preserve"> Achten Sie insbesondere beim Schritt Investitionen und Finanzierung darauf, ob es sich um Bestandes- oder Veränderungswerte handelt.
</t>
    </r>
    <r>
      <rPr>
        <sz val="10"/>
        <color indexed="23"/>
        <rFont val="Arial"/>
        <family val="2"/>
      </rPr>
      <t>▪</t>
    </r>
    <r>
      <rPr>
        <sz val="10"/>
        <color indexed="8"/>
        <rFont val="Arial"/>
        <family val="2"/>
      </rPr>
      <t xml:space="preserve"> Eine Vorlage kann i.d.R. nicht alle möglichen Bedürfnisse abbilden. Daher können Sie die Datei beliebig verändern. Achten Sie dabei auf die Formelbezüge.</t>
    </r>
    <r>
      <rPr>
        <sz val="10"/>
        <color indexed="23"/>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</si>
</sst>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_-;\-* #,##0_-;_-* &quot;-&quot;??_-;_-@_-"/>
    <numFmt numFmtId="165" formatCode="0.0"/>
    <numFmt numFmtId="166" formatCode="dd/mm/yyyy;@"/>
    <numFmt numFmtId="167" formatCode="mmm"/>
    <numFmt numFmtId="168" formatCode="#,##0.0"/>
    <numFmt numFmtId="169" formatCode="_ * #,##0_ ;_ * \-#,##0_ ;_ * &quot;-&quot;??_ ;_ @_ "/>
    <numFmt numFmtId="170" formatCode="#,##0_ ;\-#,##0\ "/>
  </numFmts>
  <fonts count="38">
    <font>
      <sz val="10"/>
      <name val="Frutiger 45"/>
    </font>
    <font>
      <sz val="10"/>
      <name val="Frutiger 45"/>
    </font>
    <font>
      <sz val="10"/>
      <name val="Arial"/>
      <family val="2"/>
    </font>
    <font>
      <u/>
      <sz val="10"/>
      <color indexed="12"/>
      <name val="Arial"/>
      <family val="2"/>
    </font>
    <font>
      <b/>
      <sz val="14"/>
      <color indexed="55"/>
      <name val="Arial"/>
      <family val="2"/>
    </font>
    <font>
      <b/>
      <sz val="10"/>
      <name val="Arial"/>
      <family val="2"/>
    </font>
    <font>
      <sz val="8"/>
      <name val="Arial"/>
      <family val="2"/>
    </font>
    <font>
      <b/>
      <sz val="14"/>
      <name val="Arial"/>
      <family val="2"/>
    </font>
    <font>
      <sz val="8"/>
      <name val="Frutiger 45"/>
    </font>
    <font>
      <i/>
      <sz val="10"/>
      <name val="Arial"/>
      <family val="2"/>
    </font>
    <font>
      <b/>
      <sz val="14"/>
      <color indexed="10"/>
      <name val="Arial"/>
      <family val="2"/>
    </font>
    <font>
      <sz val="10"/>
      <name val="Frutiger 45"/>
    </font>
    <font>
      <b/>
      <sz val="14"/>
      <color indexed="23"/>
      <name val="Arial"/>
      <family val="2"/>
    </font>
    <font>
      <sz val="10"/>
      <name val="Arial"/>
      <family val="2"/>
    </font>
    <font>
      <b/>
      <sz val="28"/>
      <color indexed="23"/>
      <name val="Arial"/>
      <family val="2"/>
    </font>
    <font>
      <b/>
      <sz val="28"/>
      <name val="Arial"/>
      <family val="2"/>
    </font>
    <font>
      <b/>
      <sz val="11"/>
      <name val="Arial"/>
      <family val="2"/>
    </font>
    <font>
      <sz val="10"/>
      <color indexed="8"/>
      <name val="Arial"/>
      <family val="2"/>
    </font>
    <font>
      <sz val="10"/>
      <color indexed="23"/>
      <name val="Arial"/>
      <family val="2"/>
    </font>
    <font>
      <b/>
      <sz val="8"/>
      <name val="Arial"/>
      <family val="2"/>
    </font>
    <font>
      <u/>
      <sz val="9"/>
      <color indexed="81"/>
      <name val="Tahoma"/>
      <family val="2"/>
    </font>
    <font>
      <sz val="9"/>
      <color indexed="81"/>
      <name val="Tahoma"/>
      <family val="2"/>
    </font>
    <font>
      <sz val="10"/>
      <color indexed="12"/>
      <name val="Arial"/>
      <family val="2"/>
    </font>
    <font>
      <i/>
      <sz val="8"/>
      <color indexed="12"/>
      <name val="Arial"/>
      <family val="2"/>
    </font>
    <font>
      <b/>
      <i/>
      <sz val="10"/>
      <color indexed="12"/>
      <name val="Arial"/>
      <family val="2"/>
    </font>
    <font>
      <b/>
      <sz val="10"/>
      <color theme="1"/>
      <name val="Arial"/>
      <family val="2"/>
    </font>
    <font>
      <sz val="10"/>
      <color theme="1"/>
      <name val="Arial"/>
      <family val="2"/>
    </font>
    <font>
      <sz val="10"/>
      <color theme="0"/>
      <name val="Arial"/>
      <family val="2"/>
    </font>
    <font>
      <b/>
      <sz val="28"/>
      <color theme="0"/>
      <name val="Arial"/>
      <family val="2"/>
    </font>
    <font>
      <b/>
      <sz val="11"/>
      <color theme="0"/>
      <name val="Arial"/>
      <family val="2"/>
    </font>
    <font>
      <b/>
      <sz val="10"/>
      <color theme="0"/>
      <name val="Arial"/>
      <family val="2"/>
    </font>
    <font>
      <sz val="8"/>
      <color theme="1" tint="0.499984740745262"/>
      <name val="Arial"/>
      <family val="2"/>
    </font>
    <font>
      <b/>
      <sz val="8"/>
      <color theme="1" tint="0.499984740745262"/>
      <name val="Arial"/>
      <family val="2"/>
    </font>
    <font>
      <b/>
      <sz val="14"/>
      <color theme="1" tint="0.499984740745262"/>
      <name val="Arial"/>
      <family val="2"/>
    </font>
    <font>
      <b/>
      <sz val="10"/>
      <color theme="1" tint="0.499984740745262"/>
      <name val="Arial"/>
      <family val="2"/>
    </font>
    <font>
      <sz val="10"/>
      <color theme="1" tint="0.499984740745262"/>
      <name val="Arial"/>
      <family val="2"/>
    </font>
    <font>
      <b/>
      <sz val="28"/>
      <color theme="1"/>
      <name val="Arial"/>
      <family val="2"/>
    </font>
    <font>
      <b/>
      <sz val="11"/>
      <color theme="1"/>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24994659260841701"/>
        <bgColor indexed="64"/>
      </patternFill>
    </fill>
  </fills>
  <borders count="1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23"/>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11">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43" fontId="11" fillId="0" borderId="0" applyFont="0" applyFill="0" applyBorder="0" applyAlignment="0" applyProtection="0"/>
    <xf numFmtId="0" fontId="13" fillId="0" borderId="0"/>
    <xf numFmtId="0" fontId="13" fillId="0" borderId="0"/>
    <xf numFmtId="0" fontId="13" fillId="0" borderId="0"/>
    <xf numFmtId="9" fontId="1" fillId="0" borderId="0" applyFont="0" applyFill="0" applyBorder="0" applyAlignment="0" applyProtection="0"/>
    <xf numFmtId="0" fontId="11" fillId="0" borderId="0"/>
    <xf numFmtId="0" fontId="11" fillId="0" borderId="0"/>
    <xf numFmtId="0" fontId="2" fillId="0" borderId="0"/>
  </cellStyleXfs>
  <cellXfs count="336">
    <xf numFmtId="0" fontId="0" fillId="0" borderId="0" xfId="0"/>
    <xf numFmtId="0" fontId="5" fillId="0" borderId="0" xfId="0" applyFont="1" applyBorder="1" applyAlignment="1">
      <alignment vertical="top" wrapText="1"/>
    </xf>
    <xf numFmtId="0" fontId="5" fillId="0" borderId="0" xfId="0" applyFont="1" applyFill="1" applyBorder="1" applyAlignment="1">
      <alignment vertical="top" wrapText="1"/>
    </xf>
    <xf numFmtId="0" fontId="5" fillId="0" borderId="1" xfId="0" applyFont="1" applyBorder="1" applyAlignment="1">
      <alignment vertical="top" wrapText="1"/>
    </xf>
    <xf numFmtId="0" fontId="5" fillId="0" borderId="0" xfId="0" applyFont="1" applyAlignment="1"/>
    <xf numFmtId="0" fontId="5" fillId="2" borderId="0" xfId="10" applyFont="1" applyFill="1" applyAlignment="1" applyProtection="1">
      <alignment horizontal="left" vertical="center"/>
    </xf>
    <xf numFmtId="0" fontId="5" fillId="2" borderId="0" xfId="10" applyFont="1" applyFill="1" applyAlignment="1" applyProtection="1">
      <alignment horizontal="center" vertical="center"/>
    </xf>
    <xf numFmtId="0" fontId="4" fillId="0" borderId="0" xfId="0" applyFont="1" applyAlignment="1" applyProtection="1"/>
    <xf numFmtId="0" fontId="4" fillId="0" borderId="0" xfId="10" applyFont="1" applyAlignment="1" applyProtection="1">
      <alignment horizontal="left"/>
    </xf>
    <xf numFmtId="0" fontId="5" fillId="0" borderId="0" xfId="0" applyFont="1" applyAlignment="1" applyProtection="1"/>
    <xf numFmtId="0" fontId="5" fillId="2" borderId="0" xfId="0" applyFont="1" applyFill="1" applyAlignment="1" applyProtection="1"/>
    <xf numFmtId="0" fontId="5" fillId="0" borderId="0" xfId="0" applyFont="1" applyFill="1" applyAlignment="1" applyProtection="1"/>
    <xf numFmtId="0" fontId="5" fillId="0" borderId="0" xfId="10" applyFont="1" applyFill="1" applyAlignment="1" applyProtection="1">
      <alignment horizontal="left" vertical="center"/>
    </xf>
    <xf numFmtId="0" fontId="5" fillId="2" borderId="0" xfId="10" applyFont="1" applyFill="1" applyBorder="1" applyAlignment="1" applyProtection="1">
      <alignment horizontal="left" vertical="center"/>
    </xf>
    <xf numFmtId="0" fontId="5" fillId="0" borderId="0" xfId="0" applyFont="1" applyFill="1" applyBorder="1" applyAlignment="1" applyProtection="1"/>
    <xf numFmtId="0" fontId="5" fillId="0" borderId="0" xfId="0" applyFont="1" applyFill="1" applyBorder="1" applyAlignment="1"/>
    <xf numFmtId="0" fontId="5" fillId="0" borderId="0" xfId="10" applyFont="1" applyFill="1" applyBorder="1" applyAlignment="1" applyProtection="1">
      <alignment horizontal="left" vertical="center"/>
    </xf>
    <xf numFmtId="0" fontId="5" fillId="2" borderId="1" xfId="10" applyFont="1" applyFill="1" applyBorder="1" applyAlignment="1" applyProtection="1">
      <alignment horizontal="left" vertical="center"/>
    </xf>
    <xf numFmtId="0" fontId="5" fillId="2" borderId="0" xfId="0" applyFont="1" applyFill="1" applyBorder="1" applyAlignment="1" applyProtection="1">
      <alignment horizontal="left"/>
    </xf>
    <xf numFmtId="0" fontId="5" fillId="0" borderId="0" xfId="0" applyFont="1" applyBorder="1" applyAlignment="1">
      <alignment horizontal="left"/>
    </xf>
    <xf numFmtId="0" fontId="5" fillId="2" borderId="1" xfId="0" applyFont="1" applyFill="1" applyBorder="1" applyAlignment="1">
      <alignment horizontal="left"/>
    </xf>
    <xf numFmtId="0" fontId="5" fillId="0" borderId="0" xfId="10" applyFont="1" applyFill="1" applyBorder="1" applyAlignment="1" applyProtection="1">
      <alignment horizontal="center" vertical="center"/>
    </xf>
    <xf numFmtId="0" fontId="9" fillId="0" borderId="0" xfId="0" applyFont="1" applyBorder="1" applyAlignment="1">
      <alignment vertical="top" wrapText="1"/>
    </xf>
    <xf numFmtId="0" fontId="5" fillId="2" borderId="1" xfId="0" applyFont="1" applyFill="1" applyBorder="1" applyAlignment="1"/>
    <xf numFmtId="164" fontId="5" fillId="2" borderId="1" xfId="2" applyNumberFormat="1" applyFont="1" applyFill="1" applyBorder="1" applyAlignment="1" applyProtection="1">
      <alignment horizontal="right" vertical="center"/>
    </xf>
    <xf numFmtId="164" fontId="5" fillId="0" borderId="0" xfId="2" applyNumberFormat="1" applyFont="1" applyFill="1" applyBorder="1" applyAlignment="1" applyProtection="1">
      <alignment horizontal="right" vertical="center"/>
    </xf>
    <xf numFmtId="164" fontId="5" fillId="0" borderId="0" xfId="2" applyNumberFormat="1" applyFont="1" applyFill="1" applyBorder="1" applyAlignment="1" applyProtection="1">
      <alignment horizontal="right" vertical="top"/>
    </xf>
    <xf numFmtId="0" fontId="7" fillId="0" borderId="0" xfId="10" applyFont="1" applyAlignment="1" applyProtection="1">
      <alignment horizontal="left"/>
    </xf>
    <xf numFmtId="0" fontId="7" fillId="0" borderId="0" xfId="0" applyFont="1" applyAlignment="1" applyProtection="1"/>
    <xf numFmtId="0" fontId="7" fillId="0" borderId="0" xfId="0" applyFont="1" applyBorder="1" applyAlignment="1" applyProtection="1">
      <alignment horizontal="left"/>
    </xf>
    <xf numFmtId="0" fontId="7" fillId="0" borderId="0" xfId="10" applyFont="1" applyBorder="1" applyAlignment="1" applyProtection="1">
      <alignment horizontal="left"/>
    </xf>
    <xf numFmtId="0" fontId="7" fillId="0" borderId="0" xfId="10" applyFont="1" applyAlignment="1" applyProtection="1">
      <alignment horizontal="center"/>
    </xf>
    <xf numFmtId="0" fontId="7" fillId="0" borderId="0" xfId="0" applyFont="1" applyFill="1" applyBorder="1" applyAlignment="1" applyProtection="1"/>
    <xf numFmtId="0" fontId="7" fillId="0" borderId="0" xfId="10" applyFont="1" applyFill="1" applyBorder="1" applyAlignment="1" applyProtection="1">
      <alignment horizontal="left"/>
    </xf>
    <xf numFmtId="0" fontId="7" fillId="0" borderId="0" xfId="10" applyFont="1" applyFill="1" applyBorder="1" applyAlignment="1" applyProtection="1">
      <alignment horizontal="center"/>
    </xf>
    <xf numFmtId="0" fontId="12" fillId="0" borderId="0" xfId="0" applyFont="1" applyAlignment="1" applyProtection="1"/>
    <xf numFmtId="0" fontId="12" fillId="0" borderId="0" xfId="0" applyFont="1" applyBorder="1" applyAlignment="1" applyProtection="1">
      <alignment horizontal="left"/>
    </xf>
    <xf numFmtId="0" fontId="12" fillId="0" borderId="0" xfId="10" applyFont="1" applyAlignment="1" applyProtection="1">
      <alignment horizontal="left"/>
    </xf>
    <xf numFmtId="0" fontId="12" fillId="0" borderId="0" xfId="10" applyFont="1" applyBorder="1" applyAlignment="1" applyProtection="1">
      <alignment horizontal="left"/>
    </xf>
    <xf numFmtId="0" fontId="12" fillId="0" borderId="0" xfId="10" applyFont="1" applyAlignment="1" applyProtection="1">
      <alignment horizontal="center"/>
    </xf>
    <xf numFmtId="0" fontId="12" fillId="0" borderId="0" xfId="0" applyFont="1" applyFill="1" applyBorder="1" applyAlignment="1" applyProtection="1"/>
    <xf numFmtId="0" fontId="12" fillId="0" borderId="0" xfId="10" applyFont="1" applyFill="1" applyBorder="1" applyAlignment="1" applyProtection="1">
      <alignment horizontal="left"/>
    </xf>
    <xf numFmtId="0" fontId="12" fillId="0" borderId="0" xfId="10" applyFont="1" applyFill="1" applyBorder="1" applyAlignment="1" applyProtection="1">
      <alignment horizontal="center"/>
    </xf>
    <xf numFmtId="0" fontId="2" fillId="0" borderId="0" xfId="0" applyFont="1" applyFill="1" applyAlignment="1"/>
    <xf numFmtId="0" fontId="2" fillId="0" borderId="0" xfId="0" applyFont="1" applyAlignment="1"/>
    <xf numFmtId="0" fontId="2" fillId="0" borderId="0" xfId="0" applyFont="1" applyBorder="1" applyAlignment="1">
      <alignment horizontal="left"/>
    </xf>
    <xf numFmtId="0" fontId="2" fillId="0" borderId="0" xfId="0" applyFont="1" applyBorder="1" applyAlignment="1">
      <alignment vertical="top" wrapText="1"/>
    </xf>
    <xf numFmtId="0" fontId="14" fillId="0" borderId="0" xfId="5" applyFont="1" applyBorder="1" applyAlignment="1" applyProtection="1"/>
    <xf numFmtId="0" fontId="15" fillId="0" borderId="0" xfId="6" applyFont="1" applyBorder="1"/>
    <xf numFmtId="0" fontId="15" fillId="0" borderId="0" xfId="6" applyFont="1"/>
    <xf numFmtId="0" fontId="5" fillId="0" borderId="0" xfId="0" applyFont="1"/>
    <xf numFmtId="0" fontId="16" fillId="0" borderId="0" xfId="6" applyFont="1" applyBorder="1"/>
    <xf numFmtId="0" fontId="16" fillId="0" borderId="0" xfId="6" applyFont="1"/>
    <xf numFmtId="0" fontId="25" fillId="0" borderId="0" xfId="0" applyFont="1" applyAlignment="1" applyProtection="1"/>
    <xf numFmtId="0" fontId="25" fillId="0" borderId="0" xfId="10" applyFont="1" applyAlignment="1" applyProtection="1">
      <alignment horizontal="left"/>
    </xf>
    <xf numFmtId="0" fontId="25" fillId="0" borderId="0" xfId="10" applyFont="1" applyBorder="1" applyAlignment="1" applyProtection="1">
      <alignment horizontal="left"/>
    </xf>
    <xf numFmtId="0" fontId="25" fillId="0" borderId="0" xfId="10" applyFont="1" applyAlignment="1" applyProtection="1">
      <alignment horizontal="center"/>
    </xf>
    <xf numFmtId="0" fontId="25" fillId="0" borderId="0" xfId="10" applyFont="1" applyFill="1" applyBorder="1" applyAlignment="1" applyProtection="1">
      <alignment horizontal="left"/>
    </xf>
    <xf numFmtId="0" fontId="25" fillId="0" borderId="0" xfId="10" applyFont="1" applyFill="1" applyBorder="1" applyAlignment="1" applyProtection="1">
      <alignment horizontal="center"/>
    </xf>
    <xf numFmtId="0" fontId="25" fillId="0" borderId="0" xfId="0" applyFont="1" applyFill="1" applyBorder="1" applyAlignment="1" applyProtection="1"/>
    <xf numFmtId="0" fontId="25" fillId="0" borderId="0" xfId="0" applyFont="1" applyBorder="1" applyAlignment="1" applyProtection="1">
      <alignment horizontal="left"/>
    </xf>
    <xf numFmtId="0" fontId="4" fillId="0" borderId="0" xfId="0" applyFont="1" applyAlignment="1" applyProtection="1">
      <alignment horizontal="left" vertical="top"/>
    </xf>
    <xf numFmtId="0" fontId="25" fillId="0" borderId="0" xfId="0" applyFont="1" applyAlignment="1" applyProtection="1">
      <alignment horizontal="left" vertical="top"/>
    </xf>
    <xf numFmtId="0" fontId="5" fillId="0" borderId="0" xfId="0" applyFont="1" applyAlignment="1" applyProtection="1">
      <alignment horizontal="left" vertical="top"/>
    </xf>
    <xf numFmtId="0" fontId="5" fillId="2" borderId="0" xfId="0" applyFont="1" applyFill="1" applyAlignment="1" applyProtection="1">
      <alignment horizontal="left" vertical="top"/>
    </xf>
    <xf numFmtId="0" fontId="2"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vertical="top"/>
    </xf>
    <xf numFmtId="3" fontId="5" fillId="0" borderId="0" xfId="0" applyNumberFormat="1" applyFont="1" applyBorder="1" applyAlignment="1">
      <alignment vertical="top" wrapText="1"/>
    </xf>
    <xf numFmtId="0" fontId="2" fillId="0" borderId="0" xfId="0" applyFont="1" applyAlignment="1" applyProtection="1">
      <alignment horizontal="left" vertical="top"/>
    </xf>
    <xf numFmtId="0" fontId="5" fillId="0" borderId="0" xfId="0" applyFont="1" applyAlignment="1">
      <alignment vertical="top"/>
    </xf>
    <xf numFmtId="0" fontId="5" fillId="0" borderId="0" xfId="0" applyFont="1" applyAlignment="1">
      <alignment horizontal="left" vertical="top"/>
    </xf>
    <xf numFmtId="0" fontId="4" fillId="0" borderId="0" xfId="0" applyFont="1" applyAlignment="1" applyProtection="1">
      <alignment horizontal="left"/>
    </xf>
    <xf numFmtId="0" fontId="25" fillId="0" borderId="0" xfId="0" applyFont="1" applyAlignment="1" applyProtection="1">
      <alignment horizontal="left"/>
    </xf>
    <xf numFmtId="0" fontId="5" fillId="2" borderId="0" xfId="0" applyFont="1" applyFill="1" applyAlignment="1" applyProtection="1">
      <alignment horizontal="left"/>
    </xf>
    <xf numFmtId="3" fontId="5" fillId="0" borderId="0" xfId="0" applyNumberFormat="1" applyFont="1" applyBorder="1" applyAlignment="1">
      <alignment horizontal="left" vertical="top" wrapText="1"/>
    </xf>
    <xf numFmtId="0" fontId="5" fillId="2" borderId="0" xfId="0" applyFont="1" applyFill="1" applyBorder="1" applyAlignment="1" applyProtection="1">
      <alignment horizontal="left" vertical="top"/>
    </xf>
    <xf numFmtId="0" fontId="2" fillId="0" borderId="2" xfId="0" applyFont="1" applyBorder="1" applyAlignment="1">
      <alignment vertical="top" wrapText="1"/>
    </xf>
    <xf numFmtId="0" fontId="2" fillId="0" borderId="0" xfId="0" applyFont="1" applyAlignment="1" applyProtection="1"/>
    <xf numFmtId="0" fontId="2" fillId="0" borderId="0" xfId="0" applyFont="1" applyBorder="1" applyAlignment="1">
      <alignment vertical="top"/>
    </xf>
    <xf numFmtId="0" fontId="2" fillId="0" borderId="0" xfId="10" applyFont="1" applyAlignment="1" applyProtection="1">
      <alignment horizontal="left"/>
    </xf>
    <xf numFmtId="0" fontId="2" fillId="0" borderId="0" xfId="0" applyFont="1"/>
    <xf numFmtId="0" fontId="26" fillId="0" borderId="0" xfId="0" applyFont="1" applyAlignment="1" applyProtection="1"/>
    <xf numFmtId="0" fontId="27" fillId="0" borderId="0" xfId="6" applyFont="1"/>
    <xf numFmtId="0" fontId="2" fillId="0" borderId="0" xfId="6" applyFont="1"/>
    <xf numFmtId="165" fontId="2" fillId="0" borderId="0" xfId="6" applyNumberFormat="1" applyFont="1" applyAlignment="1">
      <alignment horizontal="left"/>
    </xf>
    <xf numFmtId="1" fontId="2" fillId="0" borderId="0" xfId="6" applyNumberFormat="1" applyFont="1" applyAlignment="1">
      <alignment horizontal="left"/>
    </xf>
    <xf numFmtId="0" fontId="5" fillId="0" borderId="0" xfId="6" applyFont="1" applyBorder="1"/>
    <xf numFmtId="0" fontId="5" fillId="0" borderId="0" xfId="6" applyFont="1"/>
    <xf numFmtId="0" fontId="5" fillId="0" borderId="3" xfId="6" applyFont="1" applyBorder="1"/>
    <xf numFmtId="0" fontId="28" fillId="0" borderId="0" xfId="6" applyFont="1"/>
    <xf numFmtId="0" fontId="29" fillId="0" borderId="0" xfId="6" applyFont="1"/>
    <xf numFmtId="0" fontId="30" fillId="0" borderId="0" xfId="6" applyFont="1"/>
    <xf numFmtId="166" fontId="2" fillId="0" borderId="0" xfId="6" applyNumberFormat="1" applyFont="1" applyAlignment="1">
      <alignment horizontal="left"/>
    </xf>
    <xf numFmtId="49" fontId="2" fillId="0" borderId="0" xfId="6" applyNumberFormat="1" applyFont="1"/>
    <xf numFmtId="164" fontId="5" fillId="3" borderId="4" xfId="2" applyNumberFormat="1" applyFont="1" applyFill="1" applyBorder="1" applyAlignment="1">
      <alignment horizontal="right" vertical="top" wrapText="1"/>
    </xf>
    <xf numFmtId="1" fontId="5" fillId="2" borderId="0" xfId="10" applyNumberFormat="1" applyFont="1" applyFill="1" applyBorder="1" applyAlignment="1" applyProtection="1">
      <alignment horizontal="right" vertical="center"/>
    </xf>
    <xf numFmtId="0" fontId="5" fillId="0" borderId="0" xfId="10" applyFont="1" applyFill="1" applyBorder="1" applyAlignment="1" applyProtection="1">
      <alignment horizontal="right" vertical="center"/>
    </xf>
    <xf numFmtId="1" fontId="19" fillId="2" borderId="0" xfId="10" applyNumberFormat="1" applyFont="1" applyFill="1" applyBorder="1" applyAlignment="1" applyProtection="1">
      <alignment horizontal="right" vertical="center"/>
    </xf>
    <xf numFmtId="164" fontId="6" fillId="0" borderId="0" xfId="2" applyNumberFormat="1" applyFont="1" applyBorder="1" applyAlignment="1">
      <alignment horizontal="right" vertical="center" wrapText="1"/>
    </xf>
    <xf numFmtId="164" fontId="19" fillId="0" borderId="0" xfId="2" applyNumberFormat="1" applyFont="1" applyFill="1" applyBorder="1" applyAlignment="1" applyProtection="1">
      <alignment horizontal="right" vertical="center"/>
    </xf>
    <xf numFmtId="164" fontId="6" fillId="0" borderId="0" xfId="2" applyNumberFormat="1" applyFont="1" applyAlignment="1">
      <alignment horizontal="right" vertical="center"/>
    </xf>
    <xf numFmtId="164" fontId="6" fillId="0" borderId="0" xfId="2" applyNumberFormat="1" applyFont="1" applyFill="1" applyBorder="1" applyAlignment="1">
      <alignment horizontal="right" vertical="center"/>
    </xf>
    <xf numFmtId="9" fontId="6" fillId="0" borderId="0" xfId="7" applyFont="1" applyBorder="1" applyAlignment="1">
      <alignment horizontal="right" wrapText="1"/>
    </xf>
    <xf numFmtId="0" fontId="6" fillId="0" borderId="0" xfId="0" applyFont="1" applyBorder="1" applyAlignment="1">
      <alignment horizontal="right" vertical="center" wrapText="1"/>
    </xf>
    <xf numFmtId="0" fontId="12" fillId="0" borderId="0" xfId="10" applyFont="1" applyAlignment="1" applyProtection="1">
      <alignment horizontal="right"/>
    </xf>
    <xf numFmtId="0" fontId="25" fillId="0" borderId="0" xfId="10" applyFont="1" applyAlignment="1" applyProtection="1">
      <alignment horizontal="right"/>
    </xf>
    <xf numFmtId="0" fontId="7" fillId="0" borderId="0" xfId="10" applyFont="1" applyAlignment="1" applyProtection="1">
      <alignment horizontal="right"/>
    </xf>
    <xf numFmtId="0" fontId="5" fillId="2" borderId="0" xfId="10" applyFont="1" applyFill="1" applyAlignment="1" applyProtection="1">
      <alignment horizontal="right" vertical="center"/>
    </xf>
    <xf numFmtId="9" fontId="6" fillId="0" borderId="4" xfId="7" applyFont="1" applyBorder="1" applyAlignment="1">
      <alignment horizontal="right" wrapText="1"/>
    </xf>
    <xf numFmtId="0" fontId="5" fillId="2" borderId="1" xfId="0" applyFont="1" applyFill="1" applyBorder="1" applyAlignment="1">
      <alignment vertical="center"/>
    </xf>
    <xf numFmtId="164" fontId="5" fillId="3" borderId="1" xfId="2" applyNumberFormat="1" applyFont="1" applyFill="1" applyBorder="1" applyAlignment="1">
      <alignment horizontal="right" vertical="center" wrapText="1"/>
    </xf>
    <xf numFmtId="164" fontId="5" fillId="0" borderId="0" xfId="2"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Alignment="1">
      <alignment vertical="center"/>
    </xf>
    <xf numFmtId="9" fontId="19" fillId="3" borderId="1" xfId="7" applyFont="1" applyFill="1" applyBorder="1" applyAlignment="1">
      <alignment horizontal="right" vertical="center" wrapText="1"/>
    </xf>
    <xf numFmtId="0" fontId="9" fillId="0" borderId="0" xfId="0" applyFont="1" applyBorder="1" applyAlignment="1">
      <alignment horizontal="left"/>
    </xf>
    <xf numFmtId="1" fontId="5" fillId="0" borderId="0" xfId="10" applyNumberFormat="1" applyFont="1" applyFill="1" applyBorder="1" applyAlignment="1" applyProtection="1">
      <alignment horizontal="right" vertical="center"/>
    </xf>
    <xf numFmtId="164" fontId="2" fillId="0" borderId="4" xfId="2" applyNumberFormat="1" applyFont="1" applyBorder="1" applyAlignment="1">
      <alignment horizontal="right" vertical="top" wrapText="1"/>
    </xf>
    <xf numFmtId="164" fontId="2" fillId="0" borderId="0" xfId="2" applyNumberFormat="1" applyFont="1" applyBorder="1" applyAlignment="1">
      <alignment horizontal="right" vertical="top" wrapText="1"/>
    </xf>
    <xf numFmtId="0" fontId="2" fillId="0" borderId="0" xfId="0" applyFont="1" applyBorder="1" applyAlignment="1">
      <alignment horizontal="left" vertical="top" wrapText="1"/>
    </xf>
    <xf numFmtId="0" fontId="5" fillId="0" borderId="5" xfId="0" applyFont="1" applyBorder="1" applyAlignment="1">
      <alignment vertical="top"/>
    </xf>
    <xf numFmtId="0" fontId="5" fillId="0" borderId="5" xfId="0" applyFont="1" applyBorder="1" applyAlignment="1"/>
    <xf numFmtId="0" fontId="5" fillId="0" borderId="2" xfId="0" applyFont="1" applyBorder="1" applyAlignment="1"/>
    <xf numFmtId="0" fontId="5" fillId="3" borderId="0" xfId="10" applyFont="1" applyFill="1" applyAlignment="1" applyProtection="1">
      <alignment horizontal="left" vertical="center"/>
    </xf>
    <xf numFmtId="0" fontId="4" fillId="0" borderId="0" xfId="0" applyFont="1" applyAlignment="1" applyProtection="1">
      <alignment horizontal="right"/>
    </xf>
    <xf numFmtId="0" fontId="25" fillId="0" borderId="0" xfId="0" applyFont="1" applyAlignment="1" applyProtection="1">
      <alignment horizontal="right"/>
    </xf>
    <xf numFmtId="0" fontId="4" fillId="0" borderId="0" xfId="10" applyFont="1" applyAlignment="1" applyProtection="1">
      <alignment horizontal="right"/>
    </xf>
    <xf numFmtId="0" fontId="5" fillId="3" borderId="0" xfId="10" applyFont="1" applyFill="1" applyAlignment="1" applyProtection="1">
      <alignment horizontal="right" vertical="center"/>
    </xf>
    <xf numFmtId="0" fontId="2" fillId="0" borderId="2" xfId="0" applyFont="1" applyBorder="1" applyAlignment="1">
      <alignment horizontal="left"/>
    </xf>
    <xf numFmtId="1" fontId="5" fillId="3" borderId="0" xfId="10" applyNumberFormat="1" applyFont="1" applyFill="1" applyAlignment="1" applyProtection="1">
      <alignment horizontal="right" vertical="center"/>
    </xf>
    <xf numFmtId="0" fontId="2" fillId="0" borderId="6" xfId="0" applyFont="1" applyBorder="1" applyAlignment="1">
      <alignment vertical="top"/>
    </xf>
    <xf numFmtId="9" fontId="31" fillId="0" borderId="4" xfId="7" applyFont="1" applyBorder="1" applyAlignment="1">
      <alignment horizontal="right" wrapText="1"/>
    </xf>
    <xf numFmtId="0" fontId="2" fillId="0" borderId="1" xfId="0" applyFont="1" applyBorder="1" applyAlignment="1">
      <alignment vertical="top" wrapText="1"/>
    </xf>
    <xf numFmtId="164" fontId="5" fillId="0" borderId="0" xfId="2" applyNumberFormat="1" applyFont="1" applyFill="1" applyBorder="1" applyAlignment="1">
      <alignment horizontal="right" vertical="top" wrapText="1"/>
    </xf>
    <xf numFmtId="164" fontId="5" fillId="0" borderId="4" xfId="2" applyNumberFormat="1" applyFont="1" applyFill="1" applyBorder="1" applyAlignment="1">
      <alignment horizontal="right" vertical="top" wrapText="1"/>
    </xf>
    <xf numFmtId="164" fontId="5" fillId="0" borderId="4" xfId="2" applyNumberFormat="1" applyFont="1" applyBorder="1" applyAlignment="1">
      <alignment horizontal="right" vertical="top" wrapText="1"/>
    </xf>
    <xf numFmtId="0" fontId="32" fillId="0" borderId="0" xfId="10" applyFont="1" applyAlignment="1" applyProtection="1">
      <alignment horizontal="left"/>
    </xf>
    <xf numFmtId="1" fontId="32" fillId="2" borderId="0" xfId="10" applyNumberFormat="1" applyFont="1" applyFill="1" applyBorder="1" applyAlignment="1" applyProtection="1">
      <alignment horizontal="right" vertical="center"/>
    </xf>
    <xf numFmtId="0" fontId="31" fillId="0" borderId="0" xfId="0" applyFont="1" applyBorder="1" applyAlignment="1">
      <alignment horizontal="right" vertical="top" wrapText="1"/>
    </xf>
    <xf numFmtId="9" fontId="32" fillId="0" borderId="4" xfId="7" applyFont="1" applyBorder="1" applyAlignment="1">
      <alignment horizontal="right" wrapText="1"/>
    </xf>
    <xf numFmtId="43" fontId="31" fillId="0" borderId="0" xfId="0" applyNumberFormat="1" applyFont="1" applyAlignment="1">
      <alignment horizontal="center"/>
    </xf>
    <xf numFmtId="0" fontId="31" fillId="0" borderId="0" xfId="0" applyFont="1" applyAlignment="1"/>
    <xf numFmtId="0" fontId="31" fillId="0" borderId="0" xfId="0" applyFont="1" applyAlignment="1">
      <alignment horizontal="center"/>
    </xf>
    <xf numFmtId="0" fontId="33" fillId="0" borderId="0" xfId="10" applyFont="1" applyAlignment="1" applyProtection="1">
      <alignment horizontal="center"/>
    </xf>
    <xf numFmtId="0" fontId="34" fillId="0" borderId="0" xfId="10" applyFont="1" applyAlignment="1" applyProtection="1">
      <alignment horizontal="center"/>
    </xf>
    <xf numFmtId="0" fontId="35" fillId="0" borderId="0" xfId="0" applyFont="1" applyAlignment="1">
      <alignment horizontal="center"/>
    </xf>
    <xf numFmtId="0" fontId="35" fillId="0" borderId="0" xfId="0" applyFont="1" applyAlignment="1"/>
    <xf numFmtId="0" fontId="33" fillId="0" borderId="0" xfId="10" applyFont="1" applyAlignment="1" applyProtection="1">
      <alignment horizontal="left"/>
    </xf>
    <xf numFmtId="0" fontId="34" fillId="0" borderId="0" xfId="10" applyFont="1" applyAlignment="1" applyProtection="1">
      <alignment horizontal="left"/>
    </xf>
    <xf numFmtId="0" fontId="32" fillId="0" borderId="0" xfId="10" applyFont="1" applyAlignment="1" applyProtection="1">
      <alignment horizontal="right" vertical="center"/>
    </xf>
    <xf numFmtId="0" fontId="32" fillId="2" borderId="0" xfId="10" applyFont="1" applyFill="1" applyAlignment="1" applyProtection="1">
      <alignment horizontal="right" vertical="center"/>
    </xf>
    <xf numFmtId="0" fontId="31" fillId="0" borderId="0" xfId="0" applyFont="1" applyAlignment="1">
      <alignment horizontal="right" vertical="center"/>
    </xf>
    <xf numFmtId="0" fontId="31" fillId="0" borderId="0" xfId="0" applyFont="1" applyBorder="1" applyAlignment="1">
      <alignment horizontal="right" vertical="center" wrapText="1"/>
    </xf>
    <xf numFmtId="164" fontId="31" fillId="0" borderId="0" xfId="2" applyNumberFormat="1" applyFont="1" applyBorder="1" applyAlignment="1">
      <alignment horizontal="right" vertical="center" wrapText="1"/>
    </xf>
    <xf numFmtId="164" fontId="32" fillId="0" borderId="0" xfId="2" applyNumberFormat="1" applyFont="1" applyFill="1" applyBorder="1" applyAlignment="1" applyProtection="1">
      <alignment horizontal="right" vertical="center"/>
    </xf>
    <xf numFmtId="9" fontId="31" fillId="0" borderId="0" xfId="7" applyFont="1" applyBorder="1" applyAlignment="1">
      <alignment horizontal="right" wrapText="1"/>
    </xf>
    <xf numFmtId="164" fontId="31" fillId="0" borderId="0" xfId="2" applyNumberFormat="1" applyFont="1" applyAlignment="1">
      <alignment horizontal="right" vertical="center"/>
    </xf>
    <xf numFmtId="9" fontId="32" fillId="3" borderId="1" xfId="7" applyFont="1" applyFill="1" applyBorder="1" applyAlignment="1">
      <alignment horizontal="right" vertical="center" wrapText="1"/>
    </xf>
    <xf numFmtId="164" fontId="31" fillId="0" borderId="0" xfId="2" applyNumberFormat="1" applyFont="1" applyFill="1" applyBorder="1" applyAlignment="1">
      <alignment horizontal="right" vertical="center"/>
    </xf>
    <xf numFmtId="0" fontId="34" fillId="2" borderId="0" xfId="10" applyFont="1" applyFill="1" applyAlignment="1" applyProtection="1">
      <alignment horizontal="center" vertical="center"/>
    </xf>
    <xf numFmtId="0" fontId="35" fillId="0" borderId="0" xfId="0" applyFont="1" applyBorder="1" applyAlignment="1">
      <alignment horizontal="center" vertical="top" wrapText="1"/>
    </xf>
    <xf numFmtId="164" fontId="35" fillId="0" borderId="0" xfId="2" applyNumberFormat="1" applyFont="1" applyBorder="1" applyAlignment="1">
      <alignment horizontal="right" vertical="top" wrapText="1"/>
    </xf>
    <xf numFmtId="167" fontId="5" fillId="3" borderId="0" xfId="10" applyNumberFormat="1" applyFont="1" applyFill="1" applyBorder="1" applyAlignment="1" applyProtection="1">
      <alignment horizontal="right" vertical="center"/>
    </xf>
    <xf numFmtId="0" fontId="10" fillId="0" borderId="0" xfId="10" applyFont="1" applyAlignment="1" applyProtection="1"/>
    <xf numFmtId="0" fontId="5" fillId="3" borderId="0" xfId="10" applyFont="1" applyFill="1" applyAlignment="1" applyProtection="1">
      <alignment vertical="center"/>
    </xf>
    <xf numFmtId="0" fontId="5" fillId="3" borderId="1" xfId="10" applyFont="1" applyFill="1" applyBorder="1" applyAlignment="1" applyProtection="1">
      <alignment vertical="center"/>
    </xf>
    <xf numFmtId="0" fontId="4" fillId="0" borderId="0" xfId="0" applyFont="1" applyAlignment="1" applyProtection="1">
      <alignment vertical="center"/>
    </xf>
    <xf numFmtId="0" fontId="25" fillId="0" borderId="0" xfId="0" applyFont="1" applyAlignment="1" applyProtection="1">
      <alignment vertical="center"/>
    </xf>
    <xf numFmtId="0" fontId="10" fillId="0" borderId="0" xfId="10" applyFont="1" applyAlignment="1" applyProtection="1">
      <alignment vertical="center"/>
    </xf>
    <xf numFmtId="0" fontId="5" fillId="0" borderId="4" xfId="0" applyFont="1" applyBorder="1" applyAlignment="1">
      <alignment vertical="top" wrapText="1"/>
    </xf>
    <xf numFmtId="0" fontId="2" fillId="0" borderId="2" xfId="0" applyFont="1" applyBorder="1" applyAlignment="1">
      <alignment vertical="center" wrapText="1"/>
    </xf>
    <xf numFmtId="0" fontId="5" fillId="0" borderId="2" xfId="0" quotePrefix="1" applyFont="1" applyBorder="1" applyAlignment="1">
      <alignment vertical="center" wrapText="1"/>
    </xf>
    <xf numFmtId="0" fontId="2" fillId="0" borderId="2" xfId="0" applyFont="1" applyBorder="1" applyAlignment="1">
      <alignment vertical="center"/>
    </xf>
    <xf numFmtId="0" fontId="5" fillId="0" borderId="6" xfId="0" quotePrefix="1" applyFont="1" applyBorder="1" applyAlignment="1">
      <alignment vertical="center" wrapText="1"/>
    </xf>
    <xf numFmtId="0" fontId="5" fillId="3" borderId="1" xfId="10" quotePrefix="1" applyFont="1" applyFill="1" applyBorder="1" applyAlignment="1" applyProtection="1">
      <alignment vertical="center"/>
    </xf>
    <xf numFmtId="3" fontId="4" fillId="0" borderId="0" xfId="10" applyNumberFormat="1" applyFont="1" applyAlignment="1" applyProtection="1">
      <alignment horizontal="right"/>
    </xf>
    <xf numFmtId="3" fontId="25" fillId="0" borderId="0" xfId="10" applyNumberFormat="1" applyFont="1" applyAlignment="1" applyProtection="1">
      <alignment horizontal="right"/>
    </xf>
    <xf numFmtId="3" fontId="5" fillId="3" borderId="0" xfId="10" applyNumberFormat="1" applyFont="1" applyFill="1" applyBorder="1" applyAlignment="1" applyProtection="1">
      <alignment horizontal="right" vertical="center"/>
    </xf>
    <xf numFmtId="3" fontId="5" fillId="3" borderId="1" xfId="2" applyNumberFormat="1" applyFont="1" applyFill="1" applyBorder="1" applyAlignment="1" applyProtection="1">
      <alignment vertical="center"/>
    </xf>
    <xf numFmtId="3" fontId="5" fillId="0" borderId="1" xfId="0" applyNumberFormat="1" applyFont="1" applyBorder="1" applyAlignment="1">
      <alignment horizontal="right"/>
    </xf>
    <xf numFmtId="3" fontId="5" fillId="0" borderId="4" xfId="0" applyNumberFormat="1" applyFont="1" applyBorder="1" applyAlignment="1">
      <alignment horizontal="right"/>
    </xf>
    <xf numFmtId="0" fontId="2" fillId="0" borderId="2" xfId="0" applyFont="1" applyBorder="1" applyAlignment="1">
      <alignment vertical="top"/>
    </xf>
    <xf numFmtId="0" fontId="4" fillId="0" borderId="0" xfId="10" applyFont="1" applyAlignment="1" applyProtection="1"/>
    <xf numFmtId="170" fontId="4" fillId="0" borderId="0" xfId="2" applyNumberFormat="1" applyFont="1" applyAlignment="1" applyProtection="1">
      <alignment horizontal="right"/>
    </xf>
    <xf numFmtId="170" fontId="25" fillId="0" borderId="0" xfId="2" applyNumberFormat="1" applyFont="1" applyAlignment="1" applyProtection="1">
      <alignment horizontal="right"/>
    </xf>
    <xf numFmtId="49" fontId="4" fillId="0" borderId="0" xfId="2" applyNumberFormat="1" applyFont="1" applyAlignment="1" applyProtection="1">
      <alignment horizontal="left"/>
    </xf>
    <xf numFmtId="49" fontId="25" fillId="0" borderId="0" xfId="2" applyNumberFormat="1" applyFont="1" applyAlignment="1" applyProtection="1">
      <alignment horizontal="left"/>
    </xf>
    <xf numFmtId="0" fontId="2" fillId="0" borderId="0" xfId="10" applyFont="1" applyFill="1" applyBorder="1" applyAlignment="1" applyProtection="1">
      <alignment horizontal="left" vertical="center"/>
    </xf>
    <xf numFmtId="164" fontId="5" fillId="2" borderId="1" xfId="0" applyNumberFormat="1" applyFont="1" applyFill="1" applyBorder="1" applyAlignment="1" applyProtection="1"/>
    <xf numFmtId="0" fontId="5" fillId="0" borderId="1" xfId="10" applyFont="1" applyFill="1" applyBorder="1" applyAlignment="1" applyProtection="1">
      <alignment horizontal="left" vertical="center"/>
    </xf>
    <xf numFmtId="3" fontId="2" fillId="0" borderId="2" xfId="0" applyNumberFormat="1" applyFont="1" applyBorder="1" applyAlignment="1">
      <alignment horizontal="right" vertical="top"/>
    </xf>
    <xf numFmtId="3" fontId="2" fillId="0" borderId="6" xfId="0" applyNumberFormat="1" applyFont="1" applyBorder="1" applyAlignment="1">
      <alignment horizontal="right" vertical="top"/>
    </xf>
    <xf numFmtId="164" fontId="5" fillId="4" borderId="4" xfId="2" applyNumberFormat="1" applyFont="1" applyFill="1" applyBorder="1" applyAlignment="1">
      <alignment horizontal="right" vertical="top" wrapText="1"/>
    </xf>
    <xf numFmtId="0" fontId="2" fillId="4" borderId="4" xfId="0" applyFont="1" applyFill="1" applyBorder="1" applyAlignment="1">
      <alignment vertical="top" wrapText="1"/>
    </xf>
    <xf numFmtId="0" fontId="2" fillId="4" borderId="1" xfId="0" applyFont="1" applyFill="1" applyBorder="1" applyAlignment="1">
      <alignment vertical="top" wrapText="1"/>
    </xf>
    <xf numFmtId="0" fontId="2" fillId="4" borderId="1" xfId="10" applyFont="1" applyFill="1" applyBorder="1" applyAlignment="1" applyProtection="1">
      <alignment horizontal="left" vertical="center"/>
    </xf>
    <xf numFmtId="164" fontId="2" fillId="4" borderId="1" xfId="2" applyNumberFormat="1" applyFont="1" applyFill="1" applyBorder="1" applyAlignment="1">
      <alignment horizontal="righ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4" borderId="6" xfId="0" applyFont="1" applyFill="1" applyBorder="1" applyAlignment="1">
      <alignment horizontal="left" vertical="top" wrapText="1"/>
    </xf>
    <xf numFmtId="3" fontId="2" fillId="0" borderId="0" xfId="2" applyNumberFormat="1" applyFont="1" applyBorder="1" applyAlignment="1">
      <alignment horizontal="right" vertical="top" wrapText="1"/>
    </xf>
    <xf numFmtId="3" fontId="2" fillId="4" borderId="2" xfId="2" applyNumberFormat="1" applyFont="1" applyFill="1" applyBorder="1" applyAlignment="1">
      <alignment horizontal="right" vertical="top" wrapText="1"/>
    </xf>
    <xf numFmtId="3" fontId="2" fillId="5" borderId="2" xfId="2" applyNumberFormat="1" applyFont="1" applyFill="1" applyBorder="1" applyAlignment="1">
      <alignment horizontal="right" vertical="top" wrapText="1"/>
    </xf>
    <xf numFmtId="3" fontId="2" fillId="0" borderId="4" xfId="2" applyNumberFormat="1" applyFont="1" applyBorder="1" applyAlignment="1">
      <alignment horizontal="right" vertical="top" wrapText="1"/>
    </xf>
    <xf numFmtId="3" fontId="5" fillId="0" borderId="1" xfId="10" applyNumberFormat="1" applyFont="1" applyFill="1" applyBorder="1" applyAlignment="1" applyProtection="1">
      <alignment horizontal="right" vertical="center"/>
    </xf>
    <xf numFmtId="164" fontId="2" fillId="0" borderId="0" xfId="2" applyNumberFormat="1" applyFont="1" applyFill="1" applyBorder="1" applyAlignment="1">
      <alignment horizontal="right" vertical="top" wrapText="1"/>
    </xf>
    <xf numFmtId="164" fontId="5" fillId="0" borderId="1" xfId="2" applyNumberFormat="1" applyFont="1" applyBorder="1" applyAlignment="1">
      <alignment horizontal="right" vertical="top" wrapText="1"/>
    </xf>
    <xf numFmtId="9" fontId="19" fillId="0" borderId="1" xfId="7" applyFont="1" applyBorder="1" applyAlignment="1">
      <alignment horizontal="right" wrapText="1"/>
    </xf>
    <xf numFmtId="0" fontId="5" fillId="0" borderId="4" xfId="0" applyFont="1" applyBorder="1" applyAlignment="1"/>
    <xf numFmtId="0" fontId="5" fillId="0" borderId="0" xfId="0" applyFont="1" applyFill="1" applyBorder="1" applyAlignment="1">
      <alignment horizontal="center" vertical="top" wrapText="1"/>
    </xf>
    <xf numFmtId="0" fontId="5" fillId="0" borderId="0" xfId="0" applyFont="1" applyFill="1" applyBorder="1" applyAlignment="1">
      <alignment vertical="top"/>
    </xf>
    <xf numFmtId="164" fontId="5" fillId="0" borderId="0" xfId="2" applyNumberFormat="1" applyFont="1" applyBorder="1" applyAlignment="1">
      <alignment horizontal="right" vertical="top" wrapText="1"/>
    </xf>
    <xf numFmtId="9" fontId="19" fillId="0" borderId="4" xfId="7" applyFont="1" applyBorder="1" applyAlignment="1">
      <alignment horizontal="right" wrapText="1"/>
    </xf>
    <xf numFmtId="0" fontId="5" fillId="0" borderId="0" xfId="0" applyFont="1" applyFill="1" applyBorder="1" applyAlignment="1">
      <alignment horizontal="center"/>
    </xf>
    <xf numFmtId="0" fontId="2" fillId="0" borderId="0" xfId="0" applyFont="1" applyFill="1" applyBorder="1" applyAlignment="1">
      <alignment horizontal="left" vertical="top" wrapText="1"/>
    </xf>
    <xf numFmtId="3" fontId="2" fillId="0" borderId="0" xfId="0" applyNumberFormat="1" applyFont="1" applyFill="1" applyBorder="1" applyAlignment="1">
      <alignment horizontal="left" vertical="top" wrapText="1"/>
    </xf>
    <xf numFmtId="3" fontId="5" fillId="0" borderId="0" xfId="2" applyNumberFormat="1" applyFont="1" applyFill="1" applyBorder="1" applyAlignment="1" applyProtection="1">
      <alignment horizontal="right" vertical="center"/>
    </xf>
    <xf numFmtId="3" fontId="5" fillId="4" borderId="2" xfId="2" applyNumberFormat="1" applyFont="1" applyFill="1" applyBorder="1" applyAlignment="1" applyProtection="1">
      <alignment horizontal="right" vertical="center"/>
    </xf>
    <xf numFmtId="3" fontId="5" fillId="2" borderId="1" xfId="10" applyNumberFormat="1" applyFont="1" applyFill="1" applyBorder="1" applyAlignment="1" applyProtection="1">
      <alignment horizontal="right" vertical="center"/>
    </xf>
    <xf numFmtId="3" fontId="2" fillId="0" borderId="0" xfId="0" applyNumberFormat="1" applyFont="1" applyFill="1" applyBorder="1" applyAlignment="1">
      <alignment vertical="top" wrapText="1"/>
    </xf>
    <xf numFmtId="3" fontId="2" fillId="0" borderId="0" xfId="2" applyNumberFormat="1" applyFont="1" applyFill="1" applyBorder="1" applyAlignment="1">
      <alignment horizontal="right" vertical="top" wrapText="1"/>
    </xf>
    <xf numFmtId="3" fontId="5" fillId="0" borderId="0" xfId="10" applyNumberFormat="1" applyFont="1" applyFill="1" applyBorder="1" applyAlignment="1" applyProtection="1">
      <alignment horizontal="right" vertical="center"/>
    </xf>
    <xf numFmtId="3" fontId="5" fillId="0" borderId="0" xfId="10" applyNumberFormat="1" applyFont="1" applyFill="1" applyBorder="1" applyAlignment="1" applyProtection="1">
      <alignment horizontal="left" vertical="center"/>
    </xf>
    <xf numFmtId="3" fontId="5" fillId="0" borderId="0" xfId="2" applyNumberFormat="1" applyFont="1" applyFill="1" applyBorder="1" applyAlignment="1" applyProtection="1">
      <alignment vertical="center"/>
    </xf>
    <xf numFmtId="3" fontId="5" fillId="0" borderId="7" xfId="0" applyNumberFormat="1" applyFont="1" applyBorder="1" applyAlignment="1">
      <alignment horizontal="right"/>
    </xf>
    <xf numFmtId="0" fontId="2" fillId="0" borderId="2"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0" xfId="10" applyFont="1" applyFill="1" applyBorder="1" applyAlignment="1" applyProtection="1">
      <alignment horizontal="right" vertical="center"/>
    </xf>
    <xf numFmtId="3" fontId="2" fillId="0" borderId="0" xfId="10" applyNumberFormat="1" applyFont="1" applyFill="1" applyBorder="1" applyAlignment="1" applyProtection="1">
      <alignment horizontal="right" vertical="center"/>
    </xf>
    <xf numFmtId="0" fontId="2" fillId="0" borderId="0" xfId="0" applyFont="1" applyAlignment="1">
      <alignment horizontal="left"/>
    </xf>
    <xf numFmtId="0" fontId="2" fillId="0" borderId="6" xfId="0" applyFont="1" applyFill="1" applyBorder="1" applyAlignment="1" applyProtection="1">
      <alignment horizontal="left"/>
    </xf>
    <xf numFmtId="3" fontId="2" fillId="0" borderId="2" xfId="10" applyNumberFormat="1" applyFont="1" applyFill="1" applyBorder="1" applyAlignment="1" applyProtection="1">
      <alignment horizontal="right" vertical="center"/>
    </xf>
    <xf numFmtId="3" fontId="2" fillId="0" borderId="6" xfId="10" applyNumberFormat="1" applyFont="1" applyFill="1" applyBorder="1" applyAlignment="1" applyProtection="1">
      <alignment horizontal="right" vertical="center"/>
    </xf>
    <xf numFmtId="3" fontId="2" fillId="0" borderId="2" xfId="2" applyNumberFormat="1" applyFont="1" applyFill="1" applyBorder="1" applyAlignment="1">
      <alignment horizontal="right" vertical="top" wrapText="1"/>
    </xf>
    <xf numFmtId="0" fontId="22" fillId="0" borderId="0" xfId="1" applyFont="1" applyFill="1" applyBorder="1" applyAlignment="1" applyProtection="1">
      <alignment horizontal="center" vertical="center" shrinkToFit="1"/>
    </xf>
    <xf numFmtId="0" fontId="6" fillId="0" borderId="0" xfId="0" applyFont="1" applyFill="1" applyBorder="1" applyAlignment="1"/>
    <xf numFmtId="3" fontId="25" fillId="0" borderId="8" xfId="0" applyNumberFormat="1" applyFont="1" applyBorder="1" applyAlignment="1">
      <alignment horizontal="left" vertical="top" wrapText="1"/>
    </xf>
    <xf numFmtId="3" fontId="25" fillId="0" borderId="4" xfId="0" applyNumberFormat="1" applyFont="1" applyBorder="1" applyAlignment="1">
      <alignment horizontal="left" vertical="top" wrapText="1"/>
    </xf>
    <xf numFmtId="3" fontId="25" fillId="0" borderId="0" xfId="0" applyNumberFormat="1" applyFont="1" applyBorder="1" applyAlignment="1">
      <alignment horizontal="left" vertical="top" wrapText="1"/>
    </xf>
    <xf numFmtId="0" fontId="23" fillId="0" borderId="0" xfId="1" applyFont="1" applyFill="1" applyBorder="1" applyAlignment="1" applyProtection="1">
      <alignment horizontal="center" vertical="center" shrinkToFit="1"/>
    </xf>
    <xf numFmtId="0" fontId="24" fillId="0" borderId="0" xfId="1" applyFont="1" applyFill="1" applyBorder="1" applyAlignment="1" applyProtection="1">
      <alignment horizontal="center" vertical="center" shrinkToFit="1"/>
    </xf>
    <xf numFmtId="3" fontId="2" fillId="0" borderId="6" xfId="0" applyNumberFormat="1" applyFont="1" applyBorder="1" applyAlignment="1">
      <alignment vertical="top"/>
    </xf>
    <xf numFmtId="0" fontId="2" fillId="0" borderId="0" xfId="0" applyFont="1" applyBorder="1" applyAlignment="1"/>
    <xf numFmtId="0" fontId="2" fillId="0" borderId="0" xfId="0" applyFont="1" applyBorder="1" applyAlignment="1">
      <alignment horizontal="right" vertical="top" wrapText="1"/>
    </xf>
    <xf numFmtId="164" fontId="2" fillId="4" borderId="2" xfId="2" applyNumberFormat="1" applyFont="1" applyFill="1" applyBorder="1" applyAlignment="1">
      <alignment horizontal="right" vertical="top" wrapText="1"/>
    </xf>
    <xf numFmtId="164" fontId="2" fillId="4" borderId="6" xfId="2" applyNumberFormat="1" applyFont="1" applyFill="1" applyBorder="1" applyAlignment="1">
      <alignment horizontal="right" vertical="top" wrapText="1"/>
    </xf>
    <xf numFmtId="0" fontId="2" fillId="0" borderId="0" xfId="0" applyFont="1" applyAlignment="1">
      <alignment horizontal="center"/>
    </xf>
    <xf numFmtId="164" fontId="2" fillId="0" borderId="9" xfId="2" applyNumberFormat="1" applyFont="1" applyBorder="1" applyAlignment="1">
      <alignment horizontal="right" vertical="top" wrapText="1"/>
    </xf>
    <xf numFmtId="0" fontId="2" fillId="0" borderId="0" xfId="0" applyFont="1" applyFill="1" applyBorder="1" applyAlignment="1"/>
    <xf numFmtId="10" fontId="2" fillId="4" borderId="2" xfId="7" applyNumberFormat="1" applyFont="1" applyFill="1" applyBorder="1" applyAlignment="1">
      <alignment horizontal="right" vertical="top" wrapText="1"/>
    </xf>
    <xf numFmtId="10" fontId="2" fillId="0" borderId="0" xfId="2" applyNumberFormat="1" applyFont="1" applyFill="1" applyBorder="1" applyAlignment="1">
      <alignment horizontal="right" vertical="top" wrapText="1"/>
    </xf>
    <xf numFmtId="0" fontId="2" fillId="0" borderId="0" xfId="0" applyFont="1" applyFill="1" applyBorder="1"/>
    <xf numFmtId="0" fontId="2" fillId="0" borderId="0" xfId="0" applyFont="1" applyFill="1"/>
    <xf numFmtId="3" fontId="2" fillId="0" borderId="9" xfId="2" applyNumberFormat="1" applyFont="1" applyFill="1" applyBorder="1" applyAlignment="1">
      <alignment horizontal="right" vertical="top" wrapText="1"/>
    </xf>
    <xf numFmtId="3" fontId="2" fillId="0" borderId="0" xfId="2" applyNumberFormat="1" applyFont="1" applyFill="1" applyBorder="1" applyAlignment="1">
      <alignment horizontal="right"/>
    </xf>
    <xf numFmtId="3" fontId="2" fillId="0" borderId="4" xfId="10" applyNumberFormat="1" applyFont="1" applyFill="1" applyBorder="1" applyAlignment="1" applyProtection="1">
      <alignment horizontal="right" vertical="center"/>
    </xf>
    <xf numFmtId="3" fontId="2" fillId="0" borderId="1" xfId="10" applyNumberFormat="1" applyFont="1" applyFill="1" applyBorder="1" applyAlignment="1" applyProtection="1">
      <alignment horizontal="right" vertical="center"/>
    </xf>
    <xf numFmtId="0" fontId="26" fillId="0" borderId="0" xfId="6" applyFont="1"/>
    <xf numFmtId="0" fontId="36" fillId="0" borderId="0" xfId="6" applyFont="1"/>
    <xf numFmtId="0" fontId="37" fillId="0" borderId="0" xfId="6" applyFont="1"/>
    <xf numFmtId="0" fontId="25" fillId="0" borderId="0" xfId="6" applyFont="1"/>
    <xf numFmtId="0" fontId="27" fillId="0" borderId="0" xfId="0" applyFont="1"/>
    <xf numFmtId="0" fontId="26" fillId="0" borderId="0" xfId="0" applyFont="1"/>
    <xf numFmtId="49" fontId="2" fillId="0" borderId="0" xfId="10" applyNumberFormat="1" applyFont="1" applyBorder="1" applyAlignment="1">
      <alignment horizontal="left" vertical="top"/>
    </xf>
    <xf numFmtId="0" fontId="2" fillId="0" borderId="0" xfId="10" applyFont="1" applyBorder="1" applyAlignment="1"/>
    <xf numFmtId="49" fontId="2" fillId="0" borderId="0" xfId="10" applyNumberFormat="1" applyFont="1" applyBorder="1" applyAlignment="1">
      <alignment horizontal="right" vertical="top"/>
    </xf>
    <xf numFmtId="3" fontId="2" fillId="0" borderId="0" xfId="0" applyNumberFormat="1" applyFont="1" applyAlignment="1">
      <alignment vertical="top"/>
    </xf>
    <xf numFmtId="3" fontId="2" fillId="0" borderId="2" xfId="0" applyNumberFormat="1" applyFont="1" applyBorder="1" applyAlignment="1">
      <alignment vertical="top"/>
    </xf>
    <xf numFmtId="0" fontId="2" fillId="0" borderId="5" xfId="0" applyFont="1" applyBorder="1" applyAlignment="1"/>
    <xf numFmtId="9" fontId="2" fillId="0" borderId="0" xfId="7" applyFont="1" applyAlignment="1">
      <alignment vertical="top"/>
    </xf>
    <xf numFmtId="9" fontId="2" fillId="0" borderId="6" xfId="7" applyFont="1" applyBorder="1" applyAlignment="1">
      <alignment vertical="top"/>
    </xf>
    <xf numFmtId="9" fontId="2" fillId="0" borderId="6" xfId="7" applyFont="1" applyBorder="1" applyAlignment="1">
      <alignment horizontal="right" vertical="top"/>
    </xf>
    <xf numFmtId="0" fontId="2" fillId="0" borderId="2" xfId="0" applyFont="1" applyBorder="1" applyAlignment="1"/>
    <xf numFmtId="49" fontId="2" fillId="0" borderId="0" xfId="10" applyNumberFormat="1" applyFont="1" applyBorder="1" applyAlignment="1">
      <alignment vertical="top"/>
    </xf>
    <xf numFmtId="9" fontId="2" fillId="0" borderId="0" xfId="7" applyFont="1" applyBorder="1" applyAlignment="1">
      <alignment vertical="top"/>
    </xf>
    <xf numFmtId="9" fontId="2" fillId="0" borderId="2" xfId="7" applyFont="1" applyBorder="1" applyAlignment="1">
      <alignment vertical="top"/>
    </xf>
    <xf numFmtId="9" fontId="2" fillId="0" borderId="2" xfId="7" applyFont="1" applyBorder="1" applyAlignment="1">
      <alignment horizontal="right" vertical="top"/>
    </xf>
    <xf numFmtId="168" fontId="2" fillId="0" borderId="2" xfId="0" applyNumberFormat="1" applyFont="1" applyBorder="1" applyAlignment="1">
      <alignment horizontal="right" vertical="top"/>
    </xf>
    <xf numFmtId="3" fontId="2" fillId="0" borderId="0" xfId="0" applyNumberFormat="1" applyFont="1" applyBorder="1" applyAlignment="1">
      <alignment vertical="top"/>
    </xf>
    <xf numFmtId="0" fontId="2" fillId="0" borderId="0" xfId="0" applyFont="1" applyAlignment="1">
      <alignment horizontal="right"/>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xf>
    <xf numFmtId="164" fontId="2" fillId="4" borderId="4" xfId="2" applyNumberFormat="1" applyFont="1" applyFill="1" applyBorder="1" applyAlignment="1">
      <alignment horizontal="right" vertical="top" wrapText="1"/>
    </xf>
    <xf numFmtId="164" fontId="2" fillId="0" borderId="4" xfId="2" applyNumberFormat="1" applyFont="1" applyFill="1" applyBorder="1" applyAlignment="1">
      <alignment horizontal="right" vertical="top" wrapText="1"/>
    </xf>
    <xf numFmtId="164" fontId="2" fillId="0" borderId="0" xfId="2" applyNumberFormat="1" applyFont="1" applyAlignment="1">
      <alignment horizontal="right" vertical="top"/>
    </xf>
    <xf numFmtId="164" fontId="2" fillId="0" borderId="0" xfId="2" applyNumberFormat="1" applyFont="1" applyFill="1" applyBorder="1" applyAlignment="1">
      <alignment horizontal="right" vertical="top"/>
    </xf>
    <xf numFmtId="0" fontId="2" fillId="0" borderId="0" xfId="0" applyFont="1" applyBorder="1" applyAlignment="1">
      <alignment horizontal="center" vertical="top" wrapText="1"/>
    </xf>
    <xf numFmtId="164" fontId="2" fillId="4" borderId="0" xfId="2" applyNumberFormat="1" applyFont="1" applyFill="1" applyBorder="1" applyAlignment="1">
      <alignment horizontal="right" vertical="top" wrapText="1"/>
    </xf>
    <xf numFmtId="164" fontId="2" fillId="0" borderId="0" xfId="0" applyNumberFormat="1" applyFont="1" applyAlignment="1">
      <alignment horizontal="right"/>
    </xf>
    <xf numFmtId="0" fontId="2" fillId="0" borderId="0" xfId="0" applyFont="1" applyAlignment="1">
      <alignment vertical="center"/>
    </xf>
    <xf numFmtId="3" fontId="2" fillId="0" borderId="0" xfId="0" applyNumberFormat="1" applyFont="1" applyAlignment="1">
      <alignment horizontal="right"/>
    </xf>
    <xf numFmtId="0" fontId="2" fillId="0" borderId="4" xfId="0" applyFont="1" applyBorder="1" applyAlignment="1">
      <alignment vertical="top" wrapText="1"/>
    </xf>
    <xf numFmtId="3" fontId="2" fillId="4" borderId="4" xfId="0" applyNumberFormat="1" applyFont="1" applyFill="1" applyBorder="1" applyAlignment="1">
      <alignment horizontal="right"/>
    </xf>
    <xf numFmtId="3" fontId="2" fillId="0" borderId="4" xfId="0" applyNumberFormat="1" applyFont="1" applyBorder="1" applyAlignment="1">
      <alignment horizontal="right"/>
    </xf>
    <xf numFmtId="3" fontId="2" fillId="0" borderId="0" xfId="0" applyNumberFormat="1" applyFont="1" applyBorder="1" applyAlignment="1">
      <alignment horizontal="right"/>
    </xf>
    <xf numFmtId="3" fontId="2" fillId="0" borderId="7" xfId="0" applyNumberFormat="1" applyFont="1" applyBorder="1" applyAlignment="1">
      <alignment horizontal="right"/>
    </xf>
    <xf numFmtId="0" fontId="2" fillId="0" borderId="4" xfId="0" applyFont="1" applyBorder="1" applyAlignment="1"/>
    <xf numFmtId="3" fontId="2" fillId="0" borderId="0" xfId="0" applyNumberFormat="1" applyFont="1" applyFill="1" applyBorder="1" applyAlignment="1">
      <alignment horizontal="right"/>
    </xf>
    <xf numFmtId="0" fontId="2" fillId="0" borderId="0" xfId="0" applyFont="1" applyFill="1" applyBorder="1" applyAlignment="1">
      <alignment horizontal="right" vertical="top" wrapText="1"/>
    </xf>
    <xf numFmtId="164" fontId="2" fillId="0" borderId="0" xfId="2" applyNumberFormat="1" applyFont="1" applyFill="1" applyBorder="1" applyAlignment="1">
      <alignment horizontal="right"/>
    </xf>
    <xf numFmtId="169" fontId="2" fillId="0" borderId="4" xfId="2" applyNumberFormat="1" applyFont="1" applyFill="1" applyBorder="1" applyAlignment="1">
      <alignment horizontal="right" vertical="top" wrapText="1"/>
    </xf>
    <xf numFmtId="43" fontId="2" fillId="0" borderId="0" xfId="0" applyNumberFormat="1" applyFont="1" applyAlignment="1">
      <alignment horizontal="center"/>
    </xf>
    <xf numFmtId="0" fontId="35" fillId="0" borderId="0" xfId="0" applyFont="1"/>
    <xf numFmtId="164" fontId="2" fillId="0" borderId="0" xfId="0" applyNumberFormat="1" applyFont="1" applyAlignment="1">
      <alignment horizontal="center"/>
    </xf>
    <xf numFmtId="49" fontId="2" fillId="0" borderId="0" xfId="2" applyNumberFormat="1" applyFont="1" applyAlignment="1">
      <alignment horizontal="left"/>
    </xf>
    <xf numFmtId="170" fontId="2" fillId="0" borderId="0" xfId="2" applyNumberFormat="1" applyFont="1" applyAlignment="1">
      <alignment horizontal="right"/>
    </xf>
    <xf numFmtId="0" fontId="2" fillId="0" borderId="0" xfId="0" applyFont="1" applyBorder="1"/>
    <xf numFmtId="0" fontId="2" fillId="0" borderId="2" xfId="0" applyFont="1" applyFill="1" applyBorder="1" applyAlignment="1">
      <alignment vertical="center" wrapText="1"/>
    </xf>
    <xf numFmtId="0" fontId="2" fillId="0" borderId="4" xfId="0" applyFont="1" applyFill="1" applyBorder="1" applyAlignment="1">
      <alignment vertical="top" wrapText="1"/>
    </xf>
    <xf numFmtId="3" fontId="2" fillId="0" borderId="4" xfId="0" applyNumberFormat="1" applyFont="1" applyFill="1" applyBorder="1" applyAlignment="1">
      <alignment horizontal="right"/>
    </xf>
    <xf numFmtId="3" fontId="2" fillId="0" borderId="2" xfId="3" applyNumberFormat="1" applyFont="1" applyBorder="1" applyAlignment="1">
      <alignment horizontal="right" vertical="top" wrapText="1"/>
    </xf>
    <xf numFmtId="3" fontId="2" fillId="4" borderId="2" xfId="2" applyNumberFormat="1" applyFont="1" applyFill="1" applyBorder="1" applyAlignment="1">
      <alignment horizontal="left" vertical="top" wrapText="1"/>
    </xf>
    <xf numFmtId="0" fontId="9" fillId="0" borderId="0" xfId="6" applyFont="1"/>
    <xf numFmtId="0" fontId="7" fillId="0" borderId="0" xfId="0" applyFont="1" applyFill="1" applyBorder="1" applyAlignment="1" applyProtection="1">
      <alignment horizontal="left"/>
    </xf>
    <xf numFmtId="0" fontId="5" fillId="0" borderId="0" xfId="0" applyFont="1" applyBorder="1" applyAlignment="1" applyProtection="1">
      <alignment horizontal="left"/>
    </xf>
    <xf numFmtId="0" fontId="5" fillId="0" borderId="0" xfId="10" applyFont="1" applyBorder="1" applyAlignment="1" applyProtection="1">
      <alignment horizontal="left"/>
    </xf>
    <xf numFmtId="0" fontId="5" fillId="0" borderId="0" xfId="10" applyFont="1" applyAlignment="1" applyProtection="1">
      <alignment horizontal="left"/>
    </xf>
    <xf numFmtId="0" fontId="5" fillId="0" borderId="0" xfId="10" applyFont="1" applyAlignment="1" applyProtection="1">
      <alignment horizontal="center"/>
    </xf>
    <xf numFmtId="0" fontId="2" fillId="0" borderId="10" xfId="0" applyFont="1" applyFill="1" applyBorder="1" applyAlignment="1" applyProtection="1">
      <alignment horizontal="left"/>
    </xf>
    <xf numFmtId="170" fontId="2" fillId="0" borderId="0" xfId="2" applyNumberFormat="1" applyFont="1" applyFill="1" applyBorder="1" applyAlignment="1">
      <alignment horizontal="right"/>
    </xf>
    <xf numFmtId="0" fontId="2" fillId="0" borderId="0" xfId="0" applyFont="1" applyFill="1" applyBorder="1" applyAlignment="1">
      <alignment horizontal="left"/>
    </xf>
    <xf numFmtId="169" fontId="2" fillId="0" borderId="0" xfId="2" applyNumberFormat="1" applyFont="1" applyFill="1" applyBorder="1" applyAlignment="1">
      <alignment horizontal="right" vertical="top" wrapText="1"/>
    </xf>
    <xf numFmtId="164" fontId="5" fillId="6" borderId="1" xfId="2" applyNumberFormat="1" applyFont="1" applyFill="1" applyBorder="1" applyAlignment="1">
      <alignment horizontal="right" vertical="top" wrapText="1"/>
    </xf>
    <xf numFmtId="9" fontId="32" fillId="6" borderId="1" xfId="7" applyFont="1" applyFill="1" applyBorder="1" applyAlignment="1">
      <alignment horizontal="right" wrapText="1"/>
    </xf>
    <xf numFmtId="0" fontId="5" fillId="0" borderId="0" xfId="10" applyFont="1" applyFill="1" applyBorder="1" applyAlignment="1" applyProtection="1">
      <alignment horizontal="left"/>
    </xf>
    <xf numFmtId="3" fontId="2" fillId="0" borderId="0" xfId="3" applyNumberFormat="1" applyFont="1" applyFill="1" applyBorder="1" applyAlignment="1">
      <alignment horizontal="righ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6" fillId="0" borderId="2" xfId="0" applyFont="1" applyFill="1" applyBorder="1" applyAlignment="1" applyProtection="1">
      <alignment horizontal="left" vertical="top" wrapText="1"/>
      <protection hidden="1"/>
    </xf>
    <xf numFmtId="0" fontId="26" fillId="0" borderId="4" xfId="0" applyFont="1" applyBorder="1" applyAlignment="1">
      <alignment horizontal="left" vertical="top"/>
    </xf>
    <xf numFmtId="0" fontId="2" fillId="4" borderId="2" xfId="0" applyFont="1" applyFill="1" applyBorder="1" applyAlignment="1">
      <alignment horizontal="left" vertical="top"/>
    </xf>
    <xf numFmtId="0" fontId="2" fillId="4" borderId="4" xfId="0" applyFont="1" applyFill="1" applyBorder="1" applyAlignment="1">
      <alignment horizontal="left" vertical="top"/>
    </xf>
  </cellXfs>
  <cellStyles count="11">
    <cellStyle name="Komma" xfId="2" builtinId="3"/>
    <cellStyle name="Komma 2" xfId="3" xr:uid="{00000000-0005-0000-0000-000002000000}"/>
    <cellStyle name="Link" xfId="1" builtinId="8"/>
    <cellStyle name="Normal_BTA_Matrix_DL_Trainer" xfId="4" xr:uid="{00000000-0005-0000-0000-000003000000}"/>
    <cellStyle name="Normal_GTF_Finanzplan" xfId="5" xr:uid="{00000000-0005-0000-0000-000004000000}"/>
    <cellStyle name="Normal_Reporting_KKR" xfId="6" xr:uid="{00000000-0005-0000-0000-000005000000}"/>
    <cellStyle name="Prozent" xfId="7" builtinId="5"/>
    <cellStyle name="Standard" xfId="0" builtinId="0"/>
    <cellStyle name="Standard 2" xfId="8" xr:uid="{00000000-0005-0000-0000-000008000000}"/>
    <cellStyle name="Standard 2 2" xfId="9" xr:uid="{00000000-0005-0000-0000-000009000000}"/>
    <cellStyle name="Standard_Tabelle1" xfId="10" xr:uid="{00000000-0005-0000-0000-00000A000000}"/>
  </cellStyles>
  <dxfs count="63">
    <dxf>
      <font>
        <color rgb="FFFF0000"/>
      </font>
      <fill>
        <patternFill>
          <bgColor rgb="FFFFC7CE"/>
        </patternFill>
      </fill>
    </dxf>
    <dxf>
      <font>
        <color rgb="FFFF0000"/>
      </font>
      <fill>
        <patternFill>
          <bgColor rgb="FFFFC7CE"/>
        </patternFill>
      </fill>
    </dxf>
    <dxf>
      <font>
        <color rgb="FFFF0000"/>
      </font>
      <fill>
        <patternFill>
          <bgColor rgb="FFFFC7CE"/>
        </patternFill>
      </fill>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b val="0"/>
        <i val="0"/>
        <color rgb="FFFF0000"/>
      </font>
      <fill>
        <patternFill>
          <bgColor theme="5" tint="0.59996337778862885"/>
        </patternFill>
      </fill>
      <border>
        <top style="thin">
          <color indexed="64"/>
        </top>
        <bottom style="thin">
          <color indexed="64"/>
        </bottom>
      </border>
    </dxf>
    <dxf>
      <font>
        <b val="0"/>
        <i val="0"/>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fill>
        <patternFill>
          <bgColor theme="5" tint="0.59996337778862885"/>
        </patternFill>
      </fill>
      <border>
        <top style="thin">
          <color indexed="64"/>
        </top>
        <bottom style="thin">
          <color indexed="64"/>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9C0006"/>
      </font>
    </dxf>
    <dxf>
      <font>
        <color rgb="FF9C0006"/>
      </font>
    </dxf>
    <dxf>
      <font>
        <color rgb="FF9C0006"/>
      </font>
    </dxf>
    <dxf>
      <font>
        <color rgb="FF9C0006"/>
      </font>
    </dxf>
    <dxf>
      <font>
        <color rgb="FF9C0006"/>
      </font>
    </dxf>
    <dxf>
      <font>
        <color rgb="FF00B05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0F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B25" fmlaRange="$E$1:$E$12" noThreeD="1" sel="1" val="0"/>
</file>

<file path=xl/ctrlProps/ctrlProp2.xml><?xml version="1.0" encoding="utf-8"?>
<formControlPr xmlns="http://schemas.microsoft.com/office/spreadsheetml/2009/9/main" objectType="Drop" dropLines="3" dropStyle="combo" dx="16" fmlaLink="B26" fmlaRange="$F$1:$F$3" noThreeD="1" sel="2" val="0"/>
</file>

<file path=xl/drawings/_rels/drawing1.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10.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2.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2.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3.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4.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5.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6.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7.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8.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_rels/drawing9.xml.rels><?xml version="1.0" encoding="UTF-8" standalone="yes"?>
<Relationships xmlns="http://schemas.openxmlformats.org/package/2006/relationships"><Relationship Id="rId8" Type="http://schemas.openxmlformats.org/officeDocument/2006/relationships/hyperlink" Target="#'5 Erfolg'!A1"/><Relationship Id="rId3" Type="http://schemas.openxmlformats.org/officeDocument/2006/relationships/hyperlink" Target="#'1 Umsatz'!A1"/><Relationship Id="rId7" Type="http://schemas.openxmlformats.org/officeDocument/2006/relationships/hyperlink" Target="#'4 Finanzierung'!A1"/><Relationship Id="rId2" Type="http://schemas.openxmlformats.org/officeDocument/2006/relationships/image" Target="../media/image1.jpeg"/><Relationship Id="rId1" Type="http://schemas.openxmlformats.org/officeDocument/2006/relationships/hyperlink" Target="#Titel!A1"/><Relationship Id="rId6" Type="http://schemas.openxmlformats.org/officeDocument/2006/relationships/hyperlink" Target="#'3 Investitionen'!A1"/><Relationship Id="rId11" Type="http://schemas.openxmlformats.org/officeDocument/2006/relationships/hyperlink" Target="#'8 Kennzahlen'!A1"/><Relationship Id="rId5" Type="http://schemas.openxmlformats.org/officeDocument/2006/relationships/hyperlink" Target="#'2 Kosten'!A1"/><Relationship Id="rId10" Type="http://schemas.openxmlformats.org/officeDocument/2006/relationships/hyperlink" Target="#'7 Bilanz'!A1"/><Relationship Id="rId4" Type="http://schemas.openxmlformats.org/officeDocument/2006/relationships/hyperlink" Target="#Hinweise!A1"/><Relationship Id="rId9" Type="http://schemas.openxmlformats.org/officeDocument/2006/relationships/hyperlink" Target="#'6 Liquidit&#228;t'!A1"/></Relationships>
</file>

<file path=xl/drawings/drawing1.xml><?xml version="1.0" encoding="utf-8"?>
<xdr:wsDr xmlns:xdr="http://schemas.openxmlformats.org/drawingml/2006/spreadsheetDrawing" xmlns:a="http://schemas.openxmlformats.org/drawingml/2006/main">
  <xdr:twoCellAnchor editAs="oneCell">
    <xdr:from>
      <xdr:col>2</xdr:col>
      <xdr:colOff>5217582</xdr:colOff>
      <xdr:row>0</xdr:row>
      <xdr:rowOff>74085</xdr:rowOff>
    </xdr:from>
    <xdr:to>
      <xdr:col>2</xdr:col>
      <xdr:colOff>6349678</xdr:colOff>
      <xdr:row>1</xdr:row>
      <xdr:rowOff>137584</xdr:rowOff>
    </xdr:to>
    <xdr:pic>
      <xdr:nvPicPr>
        <xdr:cNvPr id="5" name="Grafik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0582" y="74085"/>
          <a:ext cx="1132096" cy="22224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24</xdr:row>
          <xdr:rowOff>9525</xdr:rowOff>
        </xdr:from>
        <xdr:to>
          <xdr:col>1</xdr:col>
          <xdr:colOff>1095375</xdr:colOff>
          <xdr:row>25</xdr:row>
          <xdr:rowOff>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1</xdr:col>
          <xdr:colOff>1095375</xdr:colOff>
          <xdr:row>25</xdr:row>
          <xdr:rowOff>171450</xdr:rowOff>
        </xdr:to>
        <xdr:sp macro="" textlink="">
          <xdr:nvSpPr>
            <xdr:cNvPr id="2244" name="Drop Down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885825</xdr:colOff>
      <xdr:row>0</xdr:row>
      <xdr:rowOff>34178</xdr:rowOff>
    </xdr:from>
    <xdr:to>
      <xdr:col>1</xdr:col>
      <xdr:colOff>524250</xdr:colOff>
      <xdr:row>2</xdr:row>
      <xdr:rowOff>15768</xdr:rowOff>
    </xdr:to>
    <xdr:sp macro="" textlink="">
      <xdr:nvSpPr>
        <xdr:cNvPr id="2" name="Richtungspfeil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a:xfrm>
          <a:off x="885825" y="34178"/>
          <a:ext cx="810000" cy="305440"/>
        </a:xfrm>
        <a:prstGeom prst="homePlate">
          <a:avLst>
            <a:gd name="adj" fmla="val 25306"/>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38100</xdr:colOff>
      <xdr:row>0</xdr:row>
      <xdr:rowOff>34178</xdr:rowOff>
    </xdr:from>
    <xdr:to>
      <xdr:col>0</xdr:col>
      <xdr:colOff>848100</xdr:colOff>
      <xdr:row>2</xdr:row>
      <xdr:rowOff>15768</xdr:rowOff>
    </xdr:to>
    <xdr:sp macro="" textlink="">
      <xdr:nvSpPr>
        <xdr:cNvPr id="3" name="Rechteck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a:xfrm>
          <a:off x="38100" y="34178"/>
          <a:ext cx="810000" cy="305440"/>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495300</xdr:colOff>
      <xdr:row>0</xdr:row>
      <xdr:rowOff>34178</xdr:rowOff>
    </xdr:from>
    <xdr:to>
      <xdr:col>2</xdr:col>
      <xdr:colOff>67050</xdr:colOff>
      <xdr:row>2</xdr:row>
      <xdr:rowOff>15768</xdr:rowOff>
    </xdr:to>
    <xdr:sp macro="" textlink="">
      <xdr:nvSpPr>
        <xdr:cNvPr id="4" name="Eingekerbter Richtungspfeil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16668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2</xdr:col>
      <xdr:colOff>38100</xdr:colOff>
      <xdr:row>0</xdr:row>
      <xdr:rowOff>34178</xdr:rowOff>
    </xdr:from>
    <xdr:to>
      <xdr:col>2</xdr:col>
      <xdr:colOff>848100</xdr:colOff>
      <xdr:row>2</xdr:row>
      <xdr:rowOff>15768</xdr:rowOff>
    </xdr:to>
    <xdr:sp macro="" textlink="">
      <xdr:nvSpPr>
        <xdr:cNvPr id="15" name="Eingekerbter Richtungspfeil 14">
          <a:hlinkClick xmlns:r="http://schemas.openxmlformats.org/officeDocument/2006/relationships" r:id="rId6"/>
          <a:extLst>
            <a:ext uri="{FF2B5EF4-FFF2-40B4-BE49-F238E27FC236}">
              <a16:creationId xmlns:a16="http://schemas.microsoft.com/office/drawing/2014/main" id="{00000000-0008-0000-0000-00000F000000}"/>
            </a:ext>
          </a:extLst>
        </xdr:cNvPr>
        <xdr:cNvSpPr/>
      </xdr:nvSpPr>
      <xdr:spPr>
        <a:xfrm>
          <a:off x="24479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xdr:col>
      <xdr:colOff>819150</xdr:colOff>
      <xdr:row>0</xdr:row>
      <xdr:rowOff>34178</xdr:rowOff>
    </xdr:from>
    <xdr:to>
      <xdr:col>2</xdr:col>
      <xdr:colOff>1629150</xdr:colOff>
      <xdr:row>2</xdr:row>
      <xdr:rowOff>15768</xdr:rowOff>
    </xdr:to>
    <xdr:sp macro="" textlink="">
      <xdr:nvSpPr>
        <xdr:cNvPr id="16" name="Eingekerbter Richtungspfeil 15">
          <a:hlinkClick xmlns:r="http://schemas.openxmlformats.org/officeDocument/2006/relationships" r:id="rId7"/>
          <a:extLst>
            <a:ext uri="{FF2B5EF4-FFF2-40B4-BE49-F238E27FC236}">
              <a16:creationId xmlns:a16="http://schemas.microsoft.com/office/drawing/2014/main" id="{00000000-0008-0000-0000-000010000000}"/>
            </a:ext>
          </a:extLst>
        </xdr:cNvPr>
        <xdr:cNvSpPr/>
      </xdr:nvSpPr>
      <xdr:spPr>
        <a:xfrm>
          <a:off x="32289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1600200</xdr:colOff>
      <xdr:row>0</xdr:row>
      <xdr:rowOff>34178</xdr:rowOff>
    </xdr:from>
    <xdr:to>
      <xdr:col>2</xdr:col>
      <xdr:colOff>2410200</xdr:colOff>
      <xdr:row>2</xdr:row>
      <xdr:rowOff>15768</xdr:rowOff>
    </xdr:to>
    <xdr:sp macro="" textlink="">
      <xdr:nvSpPr>
        <xdr:cNvPr id="17" name="Eingekerbter Richtungspfeil 16">
          <a:hlinkClick xmlns:r="http://schemas.openxmlformats.org/officeDocument/2006/relationships" r:id="rId8"/>
          <a:extLst>
            <a:ext uri="{FF2B5EF4-FFF2-40B4-BE49-F238E27FC236}">
              <a16:creationId xmlns:a16="http://schemas.microsoft.com/office/drawing/2014/main" id="{00000000-0008-0000-0000-000011000000}"/>
            </a:ext>
          </a:extLst>
        </xdr:cNvPr>
        <xdr:cNvSpPr/>
      </xdr:nvSpPr>
      <xdr:spPr>
        <a:xfrm>
          <a:off x="40100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2</xdr:col>
      <xdr:colOff>2381250</xdr:colOff>
      <xdr:row>0</xdr:row>
      <xdr:rowOff>34178</xdr:rowOff>
    </xdr:from>
    <xdr:to>
      <xdr:col>2</xdr:col>
      <xdr:colOff>3191250</xdr:colOff>
      <xdr:row>2</xdr:row>
      <xdr:rowOff>15768</xdr:rowOff>
    </xdr:to>
    <xdr:sp macro="" textlink="">
      <xdr:nvSpPr>
        <xdr:cNvPr id="18" name="Eingekerbter Richtungspfeil 17">
          <a:hlinkClick xmlns:r="http://schemas.openxmlformats.org/officeDocument/2006/relationships" r:id="rId9"/>
          <a:extLst>
            <a:ext uri="{FF2B5EF4-FFF2-40B4-BE49-F238E27FC236}">
              <a16:creationId xmlns:a16="http://schemas.microsoft.com/office/drawing/2014/main" id="{00000000-0008-0000-0000-000012000000}"/>
            </a:ext>
          </a:extLst>
        </xdr:cNvPr>
        <xdr:cNvSpPr/>
      </xdr:nvSpPr>
      <xdr:spPr>
        <a:xfrm>
          <a:off x="479107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2</xdr:col>
      <xdr:colOff>3162300</xdr:colOff>
      <xdr:row>0</xdr:row>
      <xdr:rowOff>34178</xdr:rowOff>
    </xdr:from>
    <xdr:to>
      <xdr:col>2</xdr:col>
      <xdr:colOff>3972300</xdr:colOff>
      <xdr:row>2</xdr:row>
      <xdr:rowOff>15768</xdr:rowOff>
    </xdr:to>
    <xdr:sp macro="" textlink="">
      <xdr:nvSpPr>
        <xdr:cNvPr id="19" name="Eingekerbter Richtungspfeil 18">
          <a:hlinkClick xmlns:r="http://schemas.openxmlformats.org/officeDocument/2006/relationships" r:id="rId10"/>
          <a:extLst>
            <a:ext uri="{FF2B5EF4-FFF2-40B4-BE49-F238E27FC236}">
              <a16:creationId xmlns:a16="http://schemas.microsoft.com/office/drawing/2014/main" id="{00000000-0008-0000-0000-000013000000}"/>
            </a:ext>
          </a:extLst>
        </xdr:cNvPr>
        <xdr:cNvSpPr/>
      </xdr:nvSpPr>
      <xdr:spPr>
        <a:xfrm>
          <a:off x="5572125" y="34178"/>
          <a:ext cx="810000" cy="30544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xdr:col>
      <xdr:colOff>3932767</xdr:colOff>
      <xdr:row>0</xdr:row>
      <xdr:rowOff>34178</xdr:rowOff>
    </xdr:from>
    <xdr:to>
      <xdr:col>2</xdr:col>
      <xdr:colOff>4742767</xdr:colOff>
      <xdr:row>2</xdr:row>
      <xdr:rowOff>15768</xdr:rowOff>
    </xdr:to>
    <xdr:sp macro="" textlink="">
      <xdr:nvSpPr>
        <xdr:cNvPr id="20" name="Eingekerbter Richtungspfeil 19">
          <a:hlinkClick xmlns:r="http://schemas.openxmlformats.org/officeDocument/2006/relationships" r:id="rId11"/>
          <a:extLst>
            <a:ext uri="{FF2B5EF4-FFF2-40B4-BE49-F238E27FC236}">
              <a16:creationId xmlns:a16="http://schemas.microsoft.com/office/drawing/2014/main" id="{00000000-0008-0000-0000-000014000000}"/>
            </a:ext>
          </a:extLst>
        </xdr:cNvPr>
        <xdr:cNvSpPr/>
      </xdr:nvSpPr>
      <xdr:spPr>
        <a:xfrm>
          <a:off x="6345767" y="34178"/>
          <a:ext cx="810000" cy="299090"/>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16</xdr:col>
      <xdr:colOff>1379746</xdr:colOff>
      <xdr:row>1</xdr:row>
      <xdr:rowOff>158749</xdr:rowOff>
    </xdr:to>
    <xdr:pic>
      <xdr:nvPicPr>
        <xdr:cNvPr id="12" name="Grafik 11">
          <a:hlinkClick xmlns:r="http://schemas.openxmlformats.org/officeDocument/2006/relationships" r:id="rId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48575" y="95250"/>
          <a:ext cx="1132096" cy="225424"/>
        </a:xfrm>
        <a:prstGeom prst="rect">
          <a:avLst/>
        </a:prstGeom>
        <a:noFill/>
        <a:ln>
          <a:noFill/>
        </a:ln>
      </xdr:spPr>
    </xdr:pic>
    <xdr:clientData/>
  </xdr:twoCellAnchor>
  <xdr:twoCellAnchor>
    <xdr:from>
      <xdr:col>0</xdr:col>
      <xdr:colOff>889501</xdr:colOff>
      <xdr:row>0</xdr:row>
      <xdr:rowOff>47625</xdr:rowOff>
    </xdr:from>
    <xdr:to>
      <xdr:col>2</xdr:col>
      <xdr:colOff>604126</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9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9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2</xdr:col>
      <xdr:colOff>575176</xdr:colOff>
      <xdr:row>0</xdr:row>
      <xdr:rowOff>47625</xdr:rowOff>
    </xdr:from>
    <xdr:to>
      <xdr:col>2</xdr:col>
      <xdr:colOff>1385176</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9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2</xdr:col>
      <xdr:colOff>1356226</xdr:colOff>
      <xdr:row>0</xdr:row>
      <xdr:rowOff>47625</xdr:rowOff>
    </xdr:from>
    <xdr:to>
      <xdr:col>4</xdr:col>
      <xdr:colOff>165141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9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4</xdr:col>
      <xdr:colOff>136191</xdr:colOff>
      <xdr:row>0</xdr:row>
      <xdr:rowOff>47625</xdr:rowOff>
    </xdr:from>
    <xdr:to>
      <xdr:col>4</xdr:col>
      <xdr:colOff>953711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9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4</xdr:col>
      <xdr:colOff>924761</xdr:colOff>
      <xdr:row>0</xdr:row>
      <xdr:rowOff>47625</xdr:rowOff>
    </xdr:from>
    <xdr:to>
      <xdr:col>12</xdr:col>
      <xdr:colOff>304005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9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12</xdr:col>
      <xdr:colOff>272047</xdr:colOff>
      <xdr:row>0</xdr:row>
      <xdr:rowOff>47625</xdr:rowOff>
    </xdr:from>
    <xdr:to>
      <xdr:col>12</xdr:col>
      <xdr:colOff>1078705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9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12</xdr:col>
      <xdr:colOff>1049755</xdr:colOff>
      <xdr:row>0</xdr:row>
      <xdr:rowOff>47625</xdr:rowOff>
    </xdr:from>
    <xdr:to>
      <xdr:col>14</xdr:col>
      <xdr:colOff>425992</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9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14</xdr:col>
      <xdr:colOff>397042</xdr:colOff>
      <xdr:row>0</xdr:row>
      <xdr:rowOff>47625</xdr:rowOff>
    </xdr:from>
    <xdr:to>
      <xdr:col>14</xdr:col>
      <xdr:colOff>1207042</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900-00000B000000}"/>
            </a:ext>
          </a:extLst>
        </xdr:cNvPr>
        <xdr:cNvSpPr/>
      </xdr:nvSpPr>
      <xdr:spPr>
        <a:xfrm>
          <a:off x="6381917" y="47625"/>
          <a:ext cx="810000"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6505575</xdr:colOff>
      <xdr:row>0</xdr:row>
      <xdr:rowOff>76200</xdr:rowOff>
    </xdr:from>
    <xdr:to>
      <xdr:col>3</xdr:col>
      <xdr:colOff>7637671</xdr:colOff>
      <xdr:row>1</xdr:row>
      <xdr:rowOff>136524</xdr:rowOff>
    </xdr:to>
    <xdr:pic>
      <xdr:nvPicPr>
        <xdr:cNvPr id="22" name="Grafik 21">
          <a:hlinkClick xmlns:r="http://schemas.openxmlformats.org/officeDocument/2006/relationships" r:id="rId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0" y="76200"/>
          <a:ext cx="1132096" cy="222249"/>
        </a:xfrm>
        <a:prstGeom prst="rect">
          <a:avLst/>
        </a:prstGeom>
        <a:noFill/>
        <a:ln>
          <a:noFill/>
        </a:ln>
      </xdr:spPr>
    </xdr:pic>
    <xdr:clientData/>
  </xdr:twoCellAnchor>
  <xdr:twoCellAnchor editAs="oneCell">
    <xdr:from>
      <xdr:col>0</xdr:col>
      <xdr:colOff>0</xdr:colOff>
      <xdr:row>11</xdr:row>
      <xdr:rowOff>0</xdr:rowOff>
    </xdr:from>
    <xdr:to>
      <xdr:col>0</xdr:col>
      <xdr:colOff>57150</xdr:colOff>
      <xdr:row>12</xdr:row>
      <xdr:rowOff>47625</xdr:rowOff>
    </xdr:to>
    <xdr:sp macro="" textlink="">
      <xdr:nvSpPr>
        <xdr:cNvPr id="28802" name="Text Box 17">
          <a:extLst>
            <a:ext uri="{FF2B5EF4-FFF2-40B4-BE49-F238E27FC236}">
              <a16:creationId xmlns:a16="http://schemas.microsoft.com/office/drawing/2014/main" id="{00000000-0008-0000-0100-000082700000}"/>
            </a:ext>
          </a:extLst>
        </xdr:cNvPr>
        <xdr:cNvSpPr txBox="1">
          <a:spLocks noChangeArrowheads="1"/>
        </xdr:cNvSpPr>
      </xdr:nvSpPr>
      <xdr:spPr bwMode="auto">
        <a:xfrm>
          <a:off x="0" y="3552825"/>
          <a:ext cx="57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737101</xdr:colOff>
      <xdr:row>0</xdr:row>
      <xdr:rowOff>28575</xdr:rowOff>
    </xdr:from>
    <xdr:to>
      <xdr:col>3</xdr:col>
      <xdr:colOff>566026</xdr:colOff>
      <xdr:row>2</xdr:row>
      <xdr:rowOff>10332</xdr:rowOff>
    </xdr:to>
    <xdr:sp macro="" textlink="">
      <xdr:nvSpPr>
        <xdr:cNvPr id="13" name="Richtungspfeil 12">
          <a:hlinkClick xmlns:r="http://schemas.openxmlformats.org/officeDocument/2006/relationships" r:id="rId3"/>
          <a:extLst>
            <a:ext uri="{FF2B5EF4-FFF2-40B4-BE49-F238E27FC236}">
              <a16:creationId xmlns:a16="http://schemas.microsoft.com/office/drawing/2014/main" id="{00000000-0008-0000-0100-00000D000000}"/>
            </a:ext>
          </a:extLst>
        </xdr:cNvPr>
        <xdr:cNvSpPr/>
      </xdr:nvSpPr>
      <xdr:spPr>
        <a:xfrm>
          <a:off x="870451" y="28575"/>
          <a:ext cx="810000" cy="305607"/>
        </a:xfrm>
        <a:prstGeom prst="homePlate">
          <a:avLst>
            <a:gd name="adj" fmla="val 25306"/>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28575</xdr:colOff>
      <xdr:row>0</xdr:row>
      <xdr:rowOff>28575</xdr:rowOff>
    </xdr:from>
    <xdr:to>
      <xdr:col>1</xdr:col>
      <xdr:colOff>699376</xdr:colOff>
      <xdr:row>2</xdr:row>
      <xdr:rowOff>10332</xdr:rowOff>
    </xdr:to>
    <xdr:sp macro="" textlink="">
      <xdr:nvSpPr>
        <xdr:cNvPr id="14" name="Rechteck 13">
          <a:hlinkClick xmlns:r="http://schemas.openxmlformats.org/officeDocument/2006/relationships" r:id="rId4"/>
          <a:extLst>
            <a:ext uri="{FF2B5EF4-FFF2-40B4-BE49-F238E27FC236}">
              <a16:creationId xmlns:a16="http://schemas.microsoft.com/office/drawing/2014/main" id="{00000000-0008-0000-0100-00000E000000}"/>
            </a:ext>
          </a:extLst>
        </xdr:cNvPr>
        <xdr:cNvSpPr/>
      </xdr:nvSpPr>
      <xdr:spPr>
        <a:xfrm>
          <a:off x="28575" y="28575"/>
          <a:ext cx="804151" cy="305607"/>
        </a:xfrm>
        <a:prstGeom prst="rect">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3</xdr:col>
      <xdr:colOff>537076</xdr:colOff>
      <xdr:row>0</xdr:row>
      <xdr:rowOff>28575</xdr:rowOff>
    </xdr:from>
    <xdr:to>
      <xdr:col>3</xdr:col>
      <xdr:colOff>1347076</xdr:colOff>
      <xdr:row>2</xdr:row>
      <xdr:rowOff>10332</xdr:rowOff>
    </xdr:to>
    <xdr:sp macro="" textlink="">
      <xdr:nvSpPr>
        <xdr:cNvPr id="15" name="Eingekerbter Richtungspfeil 14">
          <a:hlinkClick xmlns:r="http://schemas.openxmlformats.org/officeDocument/2006/relationships" r:id="rId5"/>
          <a:extLst>
            <a:ext uri="{FF2B5EF4-FFF2-40B4-BE49-F238E27FC236}">
              <a16:creationId xmlns:a16="http://schemas.microsoft.com/office/drawing/2014/main" id="{00000000-0008-0000-0100-00000F000000}"/>
            </a:ext>
          </a:extLst>
        </xdr:cNvPr>
        <xdr:cNvSpPr/>
      </xdr:nvSpPr>
      <xdr:spPr>
        <a:xfrm>
          <a:off x="1651501" y="2857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3</xdr:col>
      <xdr:colOff>1318126</xdr:colOff>
      <xdr:row>0</xdr:row>
      <xdr:rowOff>28575</xdr:rowOff>
    </xdr:from>
    <xdr:to>
      <xdr:col>3</xdr:col>
      <xdr:colOff>2127291</xdr:colOff>
      <xdr:row>2</xdr:row>
      <xdr:rowOff>10332</xdr:rowOff>
    </xdr:to>
    <xdr:sp macro="" textlink="">
      <xdr:nvSpPr>
        <xdr:cNvPr id="16" name="Eingekerbter Richtungspfeil 15">
          <a:hlinkClick xmlns:r="http://schemas.openxmlformats.org/officeDocument/2006/relationships" r:id="rId6"/>
          <a:extLst>
            <a:ext uri="{FF2B5EF4-FFF2-40B4-BE49-F238E27FC236}">
              <a16:creationId xmlns:a16="http://schemas.microsoft.com/office/drawing/2014/main" id="{00000000-0008-0000-0100-000010000000}"/>
            </a:ext>
          </a:extLst>
        </xdr:cNvPr>
        <xdr:cNvSpPr/>
      </xdr:nvSpPr>
      <xdr:spPr>
        <a:xfrm>
          <a:off x="2432551" y="2857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3</xdr:col>
      <xdr:colOff>2098341</xdr:colOff>
      <xdr:row>0</xdr:row>
      <xdr:rowOff>28575</xdr:rowOff>
    </xdr:from>
    <xdr:to>
      <xdr:col>3</xdr:col>
      <xdr:colOff>2915861</xdr:colOff>
      <xdr:row>2</xdr:row>
      <xdr:rowOff>10332</xdr:rowOff>
    </xdr:to>
    <xdr:sp macro="" textlink="">
      <xdr:nvSpPr>
        <xdr:cNvPr id="17" name="Eingekerbter Richtungspfeil 16">
          <a:hlinkClick xmlns:r="http://schemas.openxmlformats.org/officeDocument/2006/relationships" r:id="rId7"/>
          <a:extLst>
            <a:ext uri="{FF2B5EF4-FFF2-40B4-BE49-F238E27FC236}">
              <a16:creationId xmlns:a16="http://schemas.microsoft.com/office/drawing/2014/main" id="{00000000-0008-0000-0100-000011000000}"/>
            </a:ext>
          </a:extLst>
        </xdr:cNvPr>
        <xdr:cNvSpPr/>
      </xdr:nvSpPr>
      <xdr:spPr>
        <a:xfrm>
          <a:off x="3212766" y="2857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3</xdr:col>
      <xdr:colOff>2886911</xdr:colOff>
      <xdr:row>0</xdr:row>
      <xdr:rowOff>28575</xdr:rowOff>
    </xdr:from>
    <xdr:to>
      <xdr:col>3</xdr:col>
      <xdr:colOff>3710780</xdr:colOff>
      <xdr:row>2</xdr:row>
      <xdr:rowOff>10332</xdr:rowOff>
    </xdr:to>
    <xdr:sp macro="" textlink="">
      <xdr:nvSpPr>
        <xdr:cNvPr id="18" name="Eingekerbter Richtungspfeil 17">
          <a:hlinkClick xmlns:r="http://schemas.openxmlformats.org/officeDocument/2006/relationships" r:id="rId8"/>
          <a:extLst>
            <a:ext uri="{FF2B5EF4-FFF2-40B4-BE49-F238E27FC236}">
              <a16:creationId xmlns:a16="http://schemas.microsoft.com/office/drawing/2014/main" id="{00000000-0008-0000-0100-000012000000}"/>
            </a:ext>
          </a:extLst>
        </xdr:cNvPr>
        <xdr:cNvSpPr/>
      </xdr:nvSpPr>
      <xdr:spPr>
        <a:xfrm>
          <a:off x="4001336" y="2857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3</xdr:col>
      <xdr:colOff>3678822</xdr:colOff>
      <xdr:row>0</xdr:row>
      <xdr:rowOff>28575</xdr:rowOff>
    </xdr:from>
    <xdr:to>
      <xdr:col>3</xdr:col>
      <xdr:colOff>4485480</xdr:colOff>
      <xdr:row>2</xdr:row>
      <xdr:rowOff>10332</xdr:rowOff>
    </xdr:to>
    <xdr:sp macro="" textlink="">
      <xdr:nvSpPr>
        <xdr:cNvPr id="19" name="Eingekerbter Richtungspfeil 18">
          <a:hlinkClick xmlns:r="http://schemas.openxmlformats.org/officeDocument/2006/relationships" r:id="rId9"/>
          <a:extLst>
            <a:ext uri="{FF2B5EF4-FFF2-40B4-BE49-F238E27FC236}">
              <a16:creationId xmlns:a16="http://schemas.microsoft.com/office/drawing/2014/main" id="{00000000-0008-0000-0100-000013000000}"/>
            </a:ext>
          </a:extLst>
        </xdr:cNvPr>
        <xdr:cNvSpPr/>
      </xdr:nvSpPr>
      <xdr:spPr>
        <a:xfrm>
          <a:off x="4793247" y="2857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3</xdr:col>
      <xdr:colOff>4456530</xdr:colOff>
      <xdr:row>0</xdr:row>
      <xdr:rowOff>28575</xdr:rowOff>
    </xdr:from>
    <xdr:to>
      <xdr:col>3</xdr:col>
      <xdr:colOff>5277392</xdr:colOff>
      <xdr:row>2</xdr:row>
      <xdr:rowOff>10332</xdr:rowOff>
    </xdr:to>
    <xdr:sp macro="" textlink="">
      <xdr:nvSpPr>
        <xdr:cNvPr id="20" name="Eingekerbter Richtungspfeil 19">
          <a:hlinkClick xmlns:r="http://schemas.openxmlformats.org/officeDocument/2006/relationships" r:id="rId10"/>
          <a:extLst>
            <a:ext uri="{FF2B5EF4-FFF2-40B4-BE49-F238E27FC236}">
              <a16:creationId xmlns:a16="http://schemas.microsoft.com/office/drawing/2014/main" id="{00000000-0008-0000-0100-000014000000}"/>
            </a:ext>
          </a:extLst>
        </xdr:cNvPr>
        <xdr:cNvSpPr/>
      </xdr:nvSpPr>
      <xdr:spPr>
        <a:xfrm>
          <a:off x="5570955" y="2857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3</xdr:col>
      <xdr:colOff>5248442</xdr:colOff>
      <xdr:row>0</xdr:row>
      <xdr:rowOff>28575</xdr:rowOff>
    </xdr:from>
    <xdr:to>
      <xdr:col>3</xdr:col>
      <xdr:colOff>6058442</xdr:colOff>
      <xdr:row>2</xdr:row>
      <xdr:rowOff>10332</xdr:rowOff>
    </xdr:to>
    <xdr:sp macro="" textlink="">
      <xdr:nvSpPr>
        <xdr:cNvPr id="21" name="Eingekerbter Richtungspfeil 20">
          <a:hlinkClick xmlns:r="http://schemas.openxmlformats.org/officeDocument/2006/relationships" r:id="rId11"/>
          <a:extLst>
            <a:ext uri="{FF2B5EF4-FFF2-40B4-BE49-F238E27FC236}">
              <a16:creationId xmlns:a16="http://schemas.microsoft.com/office/drawing/2014/main" id="{00000000-0008-0000-0100-000015000000}"/>
            </a:ext>
          </a:extLst>
        </xdr:cNvPr>
        <xdr:cNvSpPr/>
      </xdr:nvSpPr>
      <xdr:spPr>
        <a:xfrm>
          <a:off x="6362867" y="2857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twoCellAnchor editAs="oneCell">
    <xdr:from>
      <xdr:col>0</xdr:col>
      <xdr:colOff>0</xdr:colOff>
      <xdr:row>15</xdr:row>
      <xdr:rowOff>0</xdr:rowOff>
    </xdr:from>
    <xdr:to>
      <xdr:col>0</xdr:col>
      <xdr:colOff>57150</xdr:colOff>
      <xdr:row>16</xdr:row>
      <xdr:rowOff>0</xdr:rowOff>
    </xdr:to>
    <xdr:sp macro="" textlink="">
      <xdr:nvSpPr>
        <xdr:cNvPr id="28813" name="Text Box 17">
          <a:extLst>
            <a:ext uri="{FF2B5EF4-FFF2-40B4-BE49-F238E27FC236}">
              <a16:creationId xmlns:a16="http://schemas.microsoft.com/office/drawing/2014/main" id="{00000000-0008-0000-0100-00008D700000}"/>
            </a:ext>
          </a:extLst>
        </xdr:cNvPr>
        <xdr:cNvSpPr txBox="1">
          <a:spLocks noChangeArrowheads="1"/>
        </xdr:cNvSpPr>
      </xdr:nvSpPr>
      <xdr:spPr bwMode="auto">
        <a:xfrm>
          <a:off x="0" y="5410200"/>
          <a:ext cx="571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495300</xdr:colOff>
      <xdr:row>0</xdr:row>
      <xdr:rowOff>76200</xdr:rowOff>
    </xdr:from>
    <xdr:to>
      <xdr:col>11</xdr:col>
      <xdr:colOff>865396</xdr:colOff>
      <xdr:row>1</xdr:row>
      <xdr:rowOff>139699</xdr:rowOff>
    </xdr:to>
    <xdr:pic>
      <xdr:nvPicPr>
        <xdr:cNvPr id="12" name="Grafik 11">
          <a:hlinkClick xmlns:r="http://schemas.openxmlformats.org/officeDocument/2006/relationships" r:id="rId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48575" y="76200"/>
          <a:ext cx="1132096" cy="225424"/>
        </a:xfrm>
        <a:prstGeom prst="rect">
          <a:avLst/>
        </a:prstGeom>
        <a:noFill/>
        <a:ln>
          <a:noFill/>
        </a:ln>
      </xdr:spPr>
    </xdr:pic>
    <xdr:clientData/>
  </xdr:twoCellAnchor>
  <xdr:twoCellAnchor>
    <xdr:from>
      <xdr:col>1</xdr:col>
      <xdr:colOff>669925</xdr:colOff>
      <xdr:row>0</xdr:row>
      <xdr:rowOff>28575</xdr:rowOff>
    </xdr:from>
    <xdr:to>
      <xdr:col>1</xdr:col>
      <xdr:colOff>1479925</xdr:colOff>
      <xdr:row>2</xdr:row>
      <xdr:rowOff>13340</xdr:rowOff>
    </xdr:to>
    <xdr:sp macro="" textlink="">
      <xdr:nvSpPr>
        <xdr:cNvPr id="23" name="Richtungspfeil 22">
          <a:hlinkClick xmlns:r="http://schemas.openxmlformats.org/officeDocument/2006/relationships" r:id="rId3"/>
          <a:extLst>
            <a:ext uri="{FF2B5EF4-FFF2-40B4-BE49-F238E27FC236}">
              <a16:creationId xmlns:a16="http://schemas.microsoft.com/office/drawing/2014/main" id="{00000000-0008-0000-0200-000017000000}"/>
            </a:ext>
          </a:extLst>
        </xdr:cNvPr>
        <xdr:cNvSpPr/>
      </xdr:nvSpPr>
      <xdr:spPr>
        <a:xfrm>
          <a:off x="869950" y="28575"/>
          <a:ext cx="810000" cy="308615"/>
        </a:xfrm>
        <a:prstGeom prst="homePlate">
          <a:avLst>
            <a:gd name="adj" fmla="val 25306"/>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28575</xdr:colOff>
      <xdr:row>0</xdr:row>
      <xdr:rowOff>28575</xdr:rowOff>
    </xdr:from>
    <xdr:to>
      <xdr:col>1</xdr:col>
      <xdr:colOff>632200</xdr:colOff>
      <xdr:row>2</xdr:row>
      <xdr:rowOff>13340</xdr:rowOff>
    </xdr:to>
    <xdr:sp macro="" textlink="">
      <xdr:nvSpPr>
        <xdr:cNvPr id="24" name="Rechteck 23">
          <a:hlinkClick xmlns:r="http://schemas.openxmlformats.org/officeDocument/2006/relationships" r:id="rId4"/>
          <a:extLst>
            <a:ext uri="{FF2B5EF4-FFF2-40B4-BE49-F238E27FC236}">
              <a16:creationId xmlns:a16="http://schemas.microsoft.com/office/drawing/2014/main" id="{00000000-0008-0000-0200-000018000000}"/>
            </a:ext>
          </a:extLst>
        </xdr:cNvPr>
        <xdr:cNvSpPr/>
      </xdr:nvSpPr>
      <xdr:spPr>
        <a:xfrm>
          <a:off x="28575" y="28575"/>
          <a:ext cx="803650" cy="308615"/>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1450975</xdr:colOff>
      <xdr:row>0</xdr:row>
      <xdr:rowOff>28575</xdr:rowOff>
    </xdr:from>
    <xdr:to>
      <xdr:col>1</xdr:col>
      <xdr:colOff>2260975</xdr:colOff>
      <xdr:row>2</xdr:row>
      <xdr:rowOff>13340</xdr:rowOff>
    </xdr:to>
    <xdr:sp macro="" textlink="">
      <xdr:nvSpPr>
        <xdr:cNvPr id="25" name="Eingekerbter Richtungspfeil 24">
          <a:hlinkClick xmlns:r="http://schemas.openxmlformats.org/officeDocument/2006/relationships" r:id="rId5"/>
          <a:extLst>
            <a:ext uri="{FF2B5EF4-FFF2-40B4-BE49-F238E27FC236}">
              <a16:creationId xmlns:a16="http://schemas.microsoft.com/office/drawing/2014/main" id="{00000000-0008-0000-0200-000019000000}"/>
            </a:ext>
          </a:extLst>
        </xdr:cNvPr>
        <xdr:cNvSpPr/>
      </xdr:nvSpPr>
      <xdr:spPr>
        <a:xfrm>
          <a:off x="165100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2232025</xdr:colOff>
      <xdr:row>0</xdr:row>
      <xdr:rowOff>28575</xdr:rowOff>
    </xdr:from>
    <xdr:to>
      <xdr:col>3</xdr:col>
      <xdr:colOff>263900</xdr:colOff>
      <xdr:row>2</xdr:row>
      <xdr:rowOff>13340</xdr:rowOff>
    </xdr:to>
    <xdr:sp macro="" textlink="">
      <xdr:nvSpPr>
        <xdr:cNvPr id="26" name="Eingekerbter Richtungspfeil 25">
          <a:hlinkClick xmlns:r="http://schemas.openxmlformats.org/officeDocument/2006/relationships" r:id="rId6"/>
          <a:extLst>
            <a:ext uri="{FF2B5EF4-FFF2-40B4-BE49-F238E27FC236}">
              <a16:creationId xmlns:a16="http://schemas.microsoft.com/office/drawing/2014/main" id="{00000000-0008-0000-0200-00001A000000}"/>
            </a:ext>
          </a:extLst>
        </xdr:cNvPr>
        <xdr:cNvSpPr/>
      </xdr:nvSpPr>
      <xdr:spPr>
        <a:xfrm>
          <a:off x="2432050" y="28575"/>
          <a:ext cx="8036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3</xdr:col>
      <xdr:colOff>234950</xdr:colOff>
      <xdr:row>0</xdr:row>
      <xdr:rowOff>28575</xdr:rowOff>
    </xdr:from>
    <xdr:to>
      <xdr:col>5</xdr:col>
      <xdr:colOff>140075</xdr:colOff>
      <xdr:row>2</xdr:row>
      <xdr:rowOff>13340</xdr:rowOff>
    </xdr:to>
    <xdr:sp macro="" textlink="">
      <xdr:nvSpPr>
        <xdr:cNvPr id="27" name="Eingekerbter Richtungspfeil 26">
          <a:hlinkClick xmlns:r="http://schemas.openxmlformats.org/officeDocument/2006/relationships" r:id="rId7"/>
          <a:extLst>
            <a:ext uri="{FF2B5EF4-FFF2-40B4-BE49-F238E27FC236}">
              <a16:creationId xmlns:a16="http://schemas.microsoft.com/office/drawing/2014/main" id="{00000000-0008-0000-0200-00001B000000}"/>
            </a:ext>
          </a:extLst>
        </xdr:cNvPr>
        <xdr:cNvSpPr/>
      </xdr:nvSpPr>
      <xdr:spPr>
        <a:xfrm>
          <a:off x="320675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5</xdr:col>
      <xdr:colOff>111125</xdr:colOff>
      <xdr:row>0</xdr:row>
      <xdr:rowOff>28575</xdr:rowOff>
    </xdr:from>
    <xdr:to>
      <xdr:col>7</xdr:col>
      <xdr:colOff>22600</xdr:colOff>
      <xdr:row>2</xdr:row>
      <xdr:rowOff>13340</xdr:rowOff>
    </xdr:to>
    <xdr:sp macro="" textlink="">
      <xdr:nvSpPr>
        <xdr:cNvPr id="28" name="Eingekerbter Richtungspfeil 27">
          <a:hlinkClick xmlns:r="http://schemas.openxmlformats.org/officeDocument/2006/relationships" r:id="rId8"/>
          <a:extLst>
            <a:ext uri="{FF2B5EF4-FFF2-40B4-BE49-F238E27FC236}">
              <a16:creationId xmlns:a16="http://schemas.microsoft.com/office/drawing/2014/main" id="{00000000-0008-0000-0200-00001C000000}"/>
            </a:ext>
          </a:extLst>
        </xdr:cNvPr>
        <xdr:cNvSpPr/>
      </xdr:nvSpPr>
      <xdr:spPr>
        <a:xfrm>
          <a:off x="3987800" y="28575"/>
          <a:ext cx="8163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6</xdr:col>
      <xdr:colOff>50800</xdr:colOff>
      <xdr:row>0</xdr:row>
      <xdr:rowOff>28575</xdr:rowOff>
    </xdr:from>
    <xdr:to>
      <xdr:col>7</xdr:col>
      <xdr:colOff>797300</xdr:colOff>
      <xdr:row>2</xdr:row>
      <xdr:rowOff>13340</xdr:rowOff>
    </xdr:to>
    <xdr:sp macro="" textlink="">
      <xdr:nvSpPr>
        <xdr:cNvPr id="29" name="Eingekerbter Richtungspfeil 28">
          <a:hlinkClick xmlns:r="http://schemas.openxmlformats.org/officeDocument/2006/relationships" r:id="rId9"/>
          <a:extLst>
            <a:ext uri="{FF2B5EF4-FFF2-40B4-BE49-F238E27FC236}">
              <a16:creationId xmlns:a16="http://schemas.microsoft.com/office/drawing/2014/main" id="{00000000-0008-0000-0200-00001D000000}"/>
            </a:ext>
          </a:extLst>
        </xdr:cNvPr>
        <xdr:cNvSpPr/>
      </xdr:nvSpPr>
      <xdr:spPr>
        <a:xfrm>
          <a:off x="4775200" y="28575"/>
          <a:ext cx="8036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7</xdr:col>
      <xdr:colOff>768350</xdr:colOff>
      <xdr:row>0</xdr:row>
      <xdr:rowOff>28575</xdr:rowOff>
    </xdr:from>
    <xdr:to>
      <xdr:col>8</xdr:col>
      <xdr:colOff>736975</xdr:colOff>
      <xdr:row>2</xdr:row>
      <xdr:rowOff>13340</xdr:rowOff>
    </xdr:to>
    <xdr:sp macro="" textlink="">
      <xdr:nvSpPr>
        <xdr:cNvPr id="30" name="Eingekerbter Richtungspfeil 29">
          <a:hlinkClick xmlns:r="http://schemas.openxmlformats.org/officeDocument/2006/relationships" r:id="rId10"/>
          <a:extLst>
            <a:ext uri="{FF2B5EF4-FFF2-40B4-BE49-F238E27FC236}">
              <a16:creationId xmlns:a16="http://schemas.microsoft.com/office/drawing/2014/main" id="{00000000-0008-0000-0200-00001E000000}"/>
            </a:ext>
          </a:extLst>
        </xdr:cNvPr>
        <xdr:cNvSpPr/>
      </xdr:nvSpPr>
      <xdr:spPr>
        <a:xfrm>
          <a:off x="5549900" y="28575"/>
          <a:ext cx="81635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8</xdr:col>
      <xdr:colOff>708025</xdr:colOff>
      <xdr:row>0</xdr:row>
      <xdr:rowOff>28575</xdr:rowOff>
    </xdr:from>
    <xdr:to>
      <xdr:col>9</xdr:col>
      <xdr:colOff>756025</xdr:colOff>
      <xdr:row>2</xdr:row>
      <xdr:rowOff>13340</xdr:rowOff>
    </xdr:to>
    <xdr:sp macro="" textlink="">
      <xdr:nvSpPr>
        <xdr:cNvPr id="31" name="Eingekerbter Richtungspfeil 30">
          <a:hlinkClick xmlns:r="http://schemas.openxmlformats.org/officeDocument/2006/relationships" r:id="rId11"/>
          <a:extLst>
            <a:ext uri="{FF2B5EF4-FFF2-40B4-BE49-F238E27FC236}">
              <a16:creationId xmlns:a16="http://schemas.microsoft.com/office/drawing/2014/main" id="{00000000-0008-0000-0200-00001F000000}"/>
            </a:ext>
          </a:extLst>
        </xdr:cNvPr>
        <xdr:cNvSpPr/>
      </xdr:nvSpPr>
      <xdr:spPr>
        <a:xfrm>
          <a:off x="6337300" y="28575"/>
          <a:ext cx="810000" cy="308615"/>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133350</xdr:colOff>
      <xdr:row>0</xdr:row>
      <xdr:rowOff>47625</xdr:rowOff>
    </xdr:from>
    <xdr:to>
      <xdr:col>9</xdr:col>
      <xdr:colOff>1265446</xdr:colOff>
      <xdr:row>1</xdr:row>
      <xdr:rowOff>111124</xdr:rowOff>
    </xdr:to>
    <xdr:pic>
      <xdr:nvPicPr>
        <xdr:cNvPr id="13" name="Grafik 12">
          <a:hlinkClick xmlns:r="http://schemas.openxmlformats.org/officeDocument/2006/relationships" r:id="rId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050" y="47625"/>
          <a:ext cx="1132096" cy="225424"/>
        </a:xfrm>
        <a:prstGeom prst="rect">
          <a:avLst/>
        </a:prstGeom>
        <a:noFill/>
        <a:ln>
          <a:noFill/>
        </a:ln>
      </xdr:spPr>
    </xdr:pic>
    <xdr:clientData/>
  </xdr:twoCellAnchor>
  <xdr:twoCellAnchor>
    <xdr:from>
      <xdr:col>0</xdr:col>
      <xdr:colOff>841876</xdr:colOff>
      <xdr:row>0</xdr:row>
      <xdr:rowOff>0</xdr:rowOff>
    </xdr:from>
    <xdr:to>
      <xdr:col>0</xdr:col>
      <xdr:colOff>1651876</xdr:colOff>
      <xdr:row>1</xdr:row>
      <xdr:rowOff>146857</xdr:rowOff>
    </xdr:to>
    <xdr:sp macro="" textlink="">
      <xdr:nvSpPr>
        <xdr:cNvPr id="4" name="Richtungspfeil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841876" y="0"/>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0</xdr:colOff>
      <xdr:row>0</xdr:row>
      <xdr:rowOff>0</xdr:rowOff>
    </xdr:from>
    <xdr:to>
      <xdr:col>0</xdr:col>
      <xdr:colOff>804151</xdr:colOff>
      <xdr:row>1</xdr:row>
      <xdr:rowOff>146857</xdr:rowOff>
    </xdr:to>
    <xdr:sp macro="" textlink="">
      <xdr:nvSpPr>
        <xdr:cNvPr id="5" name="Rechteck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0" y="0"/>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1622926</xdr:colOff>
      <xdr:row>0</xdr:row>
      <xdr:rowOff>0</xdr:rowOff>
    </xdr:from>
    <xdr:to>
      <xdr:col>0</xdr:col>
      <xdr:colOff>2432926</xdr:colOff>
      <xdr:row>1</xdr:row>
      <xdr:rowOff>146857</xdr:rowOff>
    </xdr:to>
    <xdr:sp macro="" textlink="">
      <xdr:nvSpPr>
        <xdr:cNvPr id="6" name="Eingekerbter Richtungspfeil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1622926" y="0"/>
          <a:ext cx="810000"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2403976</xdr:colOff>
      <xdr:row>0</xdr:row>
      <xdr:rowOff>0</xdr:rowOff>
    </xdr:from>
    <xdr:to>
      <xdr:col>0</xdr:col>
      <xdr:colOff>3213141</xdr:colOff>
      <xdr:row>1</xdr:row>
      <xdr:rowOff>146857</xdr:rowOff>
    </xdr:to>
    <xdr:sp macro="" textlink="">
      <xdr:nvSpPr>
        <xdr:cNvPr id="7" name="Eingekerbter Richtungspfeil 6">
          <a:hlinkClick xmlns:r="http://schemas.openxmlformats.org/officeDocument/2006/relationships" r:id="rId6"/>
          <a:extLst>
            <a:ext uri="{FF2B5EF4-FFF2-40B4-BE49-F238E27FC236}">
              <a16:creationId xmlns:a16="http://schemas.microsoft.com/office/drawing/2014/main" id="{00000000-0008-0000-0300-000007000000}"/>
            </a:ext>
          </a:extLst>
        </xdr:cNvPr>
        <xdr:cNvSpPr/>
      </xdr:nvSpPr>
      <xdr:spPr>
        <a:xfrm>
          <a:off x="2403976" y="0"/>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3184191</xdr:colOff>
      <xdr:row>0</xdr:row>
      <xdr:rowOff>0</xdr:rowOff>
    </xdr:from>
    <xdr:to>
      <xdr:col>2</xdr:col>
      <xdr:colOff>667961</xdr:colOff>
      <xdr:row>1</xdr:row>
      <xdr:rowOff>146857</xdr:rowOff>
    </xdr:to>
    <xdr:sp macro="" textlink="">
      <xdr:nvSpPr>
        <xdr:cNvPr id="8" name="Eingekerbter Richtungspfeil 7">
          <a:hlinkClick xmlns:r="http://schemas.openxmlformats.org/officeDocument/2006/relationships" r:id="rId7"/>
          <a:extLst>
            <a:ext uri="{FF2B5EF4-FFF2-40B4-BE49-F238E27FC236}">
              <a16:creationId xmlns:a16="http://schemas.microsoft.com/office/drawing/2014/main" id="{00000000-0008-0000-0300-000008000000}"/>
            </a:ext>
          </a:extLst>
        </xdr:cNvPr>
        <xdr:cNvSpPr/>
      </xdr:nvSpPr>
      <xdr:spPr>
        <a:xfrm>
          <a:off x="3184191" y="0"/>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639011</xdr:colOff>
      <xdr:row>0</xdr:row>
      <xdr:rowOff>0</xdr:rowOff>
    </xdr:from>
    <xdr:to>
      <xdr:col>4</xdr:col>
      <xdr:colOff>558005</xdr:colOff>
      <xdr:row>1</xdr:row>
      <xdr:rowOff>146857</xdr:rowOff>
    </xdr:to>
    <xdr:sp macro="" textlink="">
      <xdr:nvSpPr>
        <xdr:cNvPr id="9" name="Eingekerbter Richtungspfeil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3972761" y="0"/>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4</xdr:col>
      <xdr:colOff>526047</xdr:colOff>
      <xdr:row>0</xdr:row>
      <xdr:rowOff>0</xdr:rowOff>
    </xdr:from>
    <xdr:to>
      <xdr:col>6</xdr:col>
      <xdr:colOff>427830</xdr:colOff>
      <xdr:row>1</xdr:row>
      <xdr:rowOff>146857</xdr:rowOff>
    </xdr:to>
    <xdr:sp macro="" textlink="">
      <xdr:nvSpPr>
        <xdr:cNvPr id="10" name="Eingekerbter Richtungspfeil 9">
          <a:hlinkClick xmlns:r="http://schemas.openxmlformats.org/officeDocument/2006/relationships" r:id="rId9"/>
          <a:extLst>
            <a:ext uri="{FF2B5EF4-FFF2-40B4-BE49-F238E27FC236}">
              <a16:creationId xmlns:a16="http://schemas.microsoft.com/office/drawing/2014/main" id="{00000000-0008-0000-0300-00000A000000}"/>
            </a:ext>
          </a:extLst>
        </xdr:cNvPr>
        <xdr:cNvSpPr/>
      </xdr:nvSpPr>
      <xdr:spPr>
        <a:xfrm>
          <a:off x="4764672" y="0"/>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6</xdr:col>
      <xdr:colOff>398880</xdr:colOff>
      <xdr:row>0</xdr:row>
      <xdr:rowOff>0</xdr:rowOff>
    </xdr:from>
    <xdr:to>
      <xdr:col>7</xdr:col>
      <xdr:colOff>378367</xdr:colOff>
      <xdr:row>1</xdr:row>
      <xdr:rowOff>146857</xdr:rowOff>
    </xdr:to>
    <xdr:sp macro="" textlink="">
      <xdr:nvSpPr>
        <xdr:cNvPr id="11" name="Eingekerbter Richtungspfeil 10">
          <a:hlinkClick xmlns:r="http://schemas.openxmlformats.org/officeDocument/2006/relationships" r:id="rId10"/>
          <a:extLst>
            <a:ext uri="{FF2B5EF4-FFF2-40B4-BE49-F238E27FC236}">
              <a16:creationId xmlns:a16="http://schemas.microsoft.com/office/drawing/2014/main" id="{00000000-0008-0000-0300-00000B000000}"/>
            </a:ext>
          </a:extLst>
        </xdr:cNvPr>
        <xdr:cNvSpPr/>
      </xdr:nvSpPr>
      <xdr:spPr>
        <a:xfrm>
          <a:off x="5542380" y="0"/>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7</xdr:col>
      <xdr:colOff>349417</xdr:colOff>
      <xdr:row>0</xdr:row>
      <xdr:rowOff>0</xdr:rowOff>
    </xdr:from>
    <xdr:to>
      <xdr:col>8</xdr:col>
      <xdr:colOff>397417</xdr:colOff>
      <xdr:row>1</xdr:row>
      <xdr:rowOff>146857</xdr:rowOff>
    </xdr:to>
    <xdr:sp macro="" textlink="">
      <xdr:nvSpPr>
        <xdr:cNvPr id="12" name="Eingekerbter Richtungspfeil 11">
          <a:hlinkClick xmlns:r="http://schemas.openxmlformats.org/officeDocument/2006/relationships" r:id="rId11"/>
          <a:extLst>
            <a:ext uri="{FF2B5EF4-FFF2-40B4-BE49-F238E27FC236}">
              <a16:creationId xmlns:a16="http://schemas.microsoft.com/office/drawing/2014/main" id="{00000000-0008-0000-0300-00000C000000}"/>
            </a:ext>
          </a:extLst>
        </xdr:cNvPr>
        <xdr:cNvSpPr/>
      </xdr:nvSpPr>
      <xdr:spPr>
        <a:xfrm>
          <a:off x="6334292" y="0"/>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66675</xdr:colOff>
      <xdr:row>0</xdr:row>
      <xdr:rowOff>95250</xdr:rowOff>
    </xdr:from>
    <xdr:to>
      <xdr:col>8</xdr:col>
      <xdr:colOff>1198771</xdr:colOff>
      <xdr:row>1</xdr:row>
      <xdr:rowOff>158749</xdr:rowOff>
    </xdr:to>
    <xdr:pic>
      <xdr:nvPicPr>
        <xdr:cNvPr id="12" name="Grafik 11">
          <a:hlinkClick xmlns:r="http://schemas.openxmlformats.org/officeDocument/2006/relationships" r:id="rId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10475" y="95250"/>
          <a:ext cx="1132096" cy="225424"/>
        </a:xfrm>
        <a:prstGeom prst="rect">
          <a:avLst/>
        </a:prstGeom>
        <a:noFill/>
        <a:ln>
          <a:noFill/>
        </a:ln>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4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4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0</xdr:col>
      <xdr:colOff>3260766</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400-000006000000}"/>
            </a:ext>
          </a:extLst>
        </xdr:cNvPr>
        <xdr:cNvSpPr/>
      </xdr:nvSpPr>
      <xdr:spPr>
        <a:xfrm>
          <a:off x="2451601" y="47625"/>
          <a:ext cx="809165"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3231816</xdr:colOff>
      <xdr:row>0</xdr:row>
      <xdr:rowOff>47625</xdr:rowOff>
    </xdr:from>
    <xdr:to>
      <xdr:col>2</xdr:col>
      <xdr:colOff>318711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4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289761</xdr:colOff>
      <xdr:row>0</xdr:row>
      <xdr:rowOff>47625</xdr:rowOff>
    </xdr:from>
    <xdr:to>
      <xdr:col>2</xdr:col>
      <xdr:colOff>1113630</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4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2</xdr:col>
      <xdr:colOff>1081672</xdr:colOff>
      <xdr:row>0</xdr:row>
      <xdr:rowOff>47625</xdr:rowOff>
    </xdr:from>
    <xdr:to>
      <xdr:col>4</xdr:col>
      <xdr:colOff>618330</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4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4</xdr:col>
      <xdr:colOff>589380</xdr:colOff>
      <xdr:row>0</xdr:row>
      <xdr:rowOff>47625</xdr:rowOff>
    </xdr:from>
    <xdr:to>
      <xdr:col>6</xdr:col>
      <xdr:colOff>124367</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4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6</xdr:col>
      <xdr:colOff>95417</xdr:colOff>
      <xdr:row>0</xdr:row>
      <xdr:rowOff>47625</xdr:rowOff>
    </xdr:from>
    <xdr:to>
      <xdr:col>6</xdr:col>
      <xdr:colOff>905417</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4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209550</xdr:colOff>
      <xdr:row>0</xdr:row>
      <xdr:rowOff>95250</xdr:rowOff>
    </xdr:from>
    <xdr:to>
      <xdr:col>8</xdr:col>
      <xdr:colOff>1341646</xdr:colOff>
      <xdr:row>1</xdr:row>
      <xdr:rowOff>158749</xdr:rowOff>
    </xdr:to>
    <xdr:pic>
      <xdr:nvPicPr>
        <xdr:cNvPr id="12" name="Grafik 11">
          <a:hlinkClick xmlns:r="http://schemas.openxmlformats.org/officeDocument/2006/relationships" r:id="rId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00950" y="95250"/>
          <a:ext cx="1132096" cy="225424"/>
        </a:xfrm>
        <a:prstGeom prst="rect">
          <a:avLst/>
        </a:prstGeom>
        <a:noFill/>
        <a:ln>
          <a:noFill/>
        </a:ln>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5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5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2</xdr:col>
      <xdr:colOff>69891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5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xdr:col>
      <xdr:colOff>40941</xdr:colOff>
      <xdr:row>0</xdr:row>
      <xdr:rowOff>47625</xdr:rowOff>
    </xdr:from>
    <xdr:to>
      <xdr:col>2</xdr:col>
      <xdr:colOff>858461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500-000007000000}"/>
            </a:ext>
          </a:extLst>
        </xdr:cNvPr>
        <xdr:cNvSpPr/>
      </xdr:nvSpPr>
      <xdr:spPr>
        <a:xfrm>
          <a:off x="3231816" y="47625"/>
          <a:ext cx="817520"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2</xdr:col>
      <xdr:colOff>829511</xdr:colOff>
      <xdr:row>0</xdr:row>
      <xdr:rowOff>47625</xdr:rowOff>
    </xdr:from>
    <xdr:to>
      <xdr:col>4</xdr:col>
      <xdr:colOff>240505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5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4</xdr:col>
      <xdr:colOff>208547</xdr:colOff>
      <xdr:row>0</xdr:row>
      <xdr:rowOff>47625</xdr:rowOff>
    </xdr:from>
    <xdr:to>
      <xdr:col>4</xdr:col>
      <xdr:colOff>1015205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5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4</xdr:col>
      <xdr:colOff>986255</xdr:colOff>
      <xdr:row>0</xdr:row>
      <xdr:rowOff>47625</xdr:rowOff>
    </xdr:from>
    <xdr:to>
      <xdr:col>6</xdr:col>
      <xdr:colOff>394242</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5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6</xdr:col>
      <xdr:colOff>365292</xdr:colOff>
      <xdr:row>0</xdr:row>
      <xdr:rowOff>47625</xdr:rowOff>
    </xdr:from>
    <xdr:to>
      <xdr:col>6</xdr:col>
      <xdr:colOff>1175292</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5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9923</xdr:colOff>
      <xdr:row>0</xdr:row>
      <xdr:rowOff>89297</xdr:rowOff>
    </xdr:from>
    <xdr:to>
      <xdr:col>27</xdr:col>
      <xdr:colOff>10925</xdr:colOff>
      <xdr:row>1</xdr:row>
      <xdr:rowOff>155971</xdr:rowOff>
    </xdr:to>
    <xdr:pic>
      <xdr:nvPicPr>
        <xdr:cNvPr id="12" name="Grafik 11">
          <a:hlinkClick xmlns:r="http://schemas.openxmlformats.org/officeDocument/2006/relationships" r:id="rId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62032" y="89297"/>
          <a:ext cx="1132096" cy="225424"/>
        </a:xfrm>
        <a:prstGeom prst="rect">
          <a:avLst/>
        </a:prstGeom>
        <a:noFill/>
        <a:ln>
          <a:noFill/>
        </a:ln>
      </xdr:spPr>
    </xdr:pic>
    <xdr:clientData/>
  </xdr:twoCellAnchor>
  <xdr:twoCellAnchor>
    <xdr:from>
      <xdr:col>1</xdr:col>
      <xdr:colOff>683126</xdr:colOff>
      <xdr:row>0</xdr:row>
      <xdr:rowOff>47625</xdr:rowOff>
    </xdr:from>
    <xdr:to>
      <xdr:col>1</xdr:col>
      <xdr:colOff>1493126</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6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1</xdr:col>
      <xdr:colOff>645401</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6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1464176</xdr:colOff>
      <xdr:row>0</xdr:row>
      <xdr:rowOff>47625</xdr:rowOff>
    </xdr:from>
    <xdr:to>
      <xdr:col>1</xdr:col>
      <xdr:colOff>2274176</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6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2245226</xdr:colOff>
      <xdr:row>0</xdr:row>
      <xdr:rowOff>47625</xdr:rowOff>
    </xdr:from>
    <xdr:to>
      <xdr:col>1</xdr:col>
      <xdr:colOff>3054391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6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1</xdr:col>
      <xdr:colOff>3025441</xdr:colOff>
      <xdr:row>0</xdr:row>
      <xdr:rowOff>47625</xdr:rowOff>
    </xdr:from>
    <xdr:to>
      <xdr:col>15</xdr:col>
      <xdr:colOff>64711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6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15</xdr:col>
      <xdr:colOff>35761</xdr:colOff>
      <xdr:row>0</xdr:row>
      <xdr:rowOff>47625</xdr:rowOff>
    </xdr:from>
    <xdr:to>
      <xdr:col>16</xdr:col>
      <xdr:colOff>18255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600-000008000000}"/>
            </a:ext>
          </a:extLst>
        </xdr:cNvPr>
        <xdr:cNvSpPr/>
      </xdr:nvSpPr>
      <xdr:spPr>
        <a:xfrm>
          <a:off x="4020386" y="47625"/>
          <a:ext cx="823869"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15</xdr:col>
      <xdr:colOff>827672</xdr:colOff>
      <xdr:row>0</xdr:row>
      <xdr:rowOff>47625</xdr:rowOff>
    </xdr:from>
    <xdr:to>
      <xdr:col>19</xdr:col>
      <xdr:colOff>364330</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6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19</xdr:col>
      <xdr:colOff>335380</xdr:colOff>
      <xdr:row>0</xdr:row>
      <xdr:rowOff>47625</xdr:rowOff>
    </xdr:from>
    <xdr:to>
      <xdr:col>21</xdr:col>
      <xdr:colOff>283117</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6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21</xdr:col>
      <xdr:colOff>254167</xdr:colOff>
      <xdr:row>0</xdr:row>
      <xdr:rowOff>47625</xdr:rowOff>
    </xdr:from>
    <xdr:to>
      <xdr:col>23</xdr:col>
      <xdr:colOff>667292</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6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88</xdr:col>
      <xdr:colOff>457200</xdr:colOff>
      <xdr:row>0</xdr:row>
      <xdr:rowOff>95250</xdr:rowOff>
    </xdr:from>
    <xdr:to>
      <xdr:col>88</xdr:col>
      <xdr:colOff>1589296</xdr:colOff>
      <xdr:row>1</xdr:row>
      <xdr:rowOff>158749</xdr:rowOff>
    </xdr:to>
    <xdr:pic>
      <xdr:nvPicPr>
        <xdr:cNvPr id="13" name="Grafik 12">
          <a:hlinkClick xmlns:r="http://schemas.openxmlformats.org/officeDocument/2006/relationships" r:id="rId1"/>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48575" y="95250"/>
          <a:ext cx="1132096" cy="225424"/>
        </a:xfrm>
        <a:prstGeom prst="rect">
          <a:avLst/>
        </a:prstGeom>
        <a:noFill/>
        <a:ln>
          <a:noFill/>
        </a:ln>
      </xdr:spPr>
    </xdr:pic>
    <xdr:clientData/>
  </xdr:twoCellAnchor>
  <xdr:twoCellAnchor>
    <xdr:from>
      <xdr:col>1</xdr:col>
      <xdr:colOff>667251</xdr:colOff>
      <xdr:row>0</xdr:row>
      <xdr:rowOff>47625</xdr:rowOff>
    </xdr:from>
    <xdr:to>
      <xdr:col>1</xdr:col>
      <xdr:colOff>1477251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7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1</xdr:col>
      <xdr:colOff>629526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7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1</xdr:col>
      <xdr:colOff>1448301</xdr:colOff>
      <xdr:row>0</xdr:row>
      <xdr:rowOff>47625</xdr:rowOff>
    </xdr:from>
    <xdr:to>
      <xdr:col>1</xdr:col>
      <xdr:colOff>2258301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7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1</xdr:col>
      <xdr:colOff>2229351</xdr:colOff>
      <xdr:row>0</xdr:row>
      <xdr:rowOff>47625</xdr:rowOff>
    </xdr:from>
    <xdr:to>
      <xdr:col>27</xdr:col>
      <xdr:colOff>196891</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7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27</xdr:col>
      <xdr:colOff>167941</xdr:colOff>
      <xdr:row>0</xdr:row>
      <xdr:rowOff>47625</xdr:rowOff>
    </xdr:from>
    <xdr:to>
      <xdr:col>55</xdr:col>
      <xdr:colOff>80586</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7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55</xdr:col>
      <xdr:colOff>51636</xdr:colOff>
      <xdr:row>0</xdr:row>
      <xdr:rowOff>47625</xdr:rowOff>
    </xdr:from>
    <xdr:to>
      <xdr:col>82</xdr:col>
      <xdr:colOff>31750</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700-000008000000}"/>
            </a:ext>
          </a:extLst>
        </xdr:cNvPr>
        <xdr:cNvSpPr/>
      </xdr:nvSpPr>
      <xdr:spPr>
        <a:xfrm>
          <a:off x="4020386" y="47625"/>
          <a:ext cx="82148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56</xdr:col>
      <xdr:colOff>0</xdr:colOff>
      <xdr:row>0</xdr:row>
      <xdr:rowOff>47625</xdr:rowOff>
    </xdr:from>
    <xdr:to>
      <xdr:col>83</xdr:col>
      <xdr:colOff>745330</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700-000009000000}"/>
            </a:ext>
          </a:extLst>
        </xdr:cNvPr>
        <xdr:cNvSpPr/>
      </xdr:nvSpPr>
      <xdr:spPr>
        <a:xfrm>
          <a:off x="4810125" y="47625"/>
          <a:ext cx="808830"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83</xdr:col>
      <xdr:colOff>716380</xdr:colOff>
      <xdr:row>0</xdr:row>
      <xdr:rowOff>47625</xdr:rowOff>
    </xdr:from>
    <xdr:to>
      <xdr:col>87</xdr:col>
      <xdr:colOff>156117</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700-00000A000000}"/>
            </a:ext>
          </a:extLst>
        </xdr:cNvPr>
        <xdr:cNvSpPr/>
      </xdr:nvSpPr>
      <xdr:spPr>
        <a:xfrm>
          <a:off x="5590005" y="47625"/>
          <a:ext cx="820862"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87</xdr:col>
      <xdr:colOff>127167</xdr:colOff>
      <xdr:row>0</xdr:row>
      <xdr:rowOff>47625</xdr:rowOff>
    </xdr:from>
    <xdr:to>
      <xdr:col>87</xdr:col>
      <xdr:colOff>937167</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7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24</xdr:col>
      <xdr:colOff>314325</xdr:colOff>
      <xdr:row>0</xdr:row>
      <xdr:rowOff>95250</xdr:rowOff>
    </xdr:from>
    <xdr:to>
      <xdr:col>27</xdr:col>
      <xdr:colOff>389146</xdr:colOff>
      <xdr:row>1</xdr:row>
      <xdr:rowOff>158749</xdr:rowOff>
    </xdr:to>
    <xdr:pic>
      <xdr:nvPicPr>
        <xdr:cNvPr id="13" name="Grafik 12">
          <a:hlinkClick xmlns:r="http://schemas.openxmlformats.org/officeDocument/2006/relationships" r:id="rId1"/>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9525" y="95250"/>
          <a:ext cx="1132096" cy="225424"/>
        </a:xfrm>
        <a:prstGeom prst="rect">
          <a:avLst/>
        </a:prstGeom>
        <a:noFill/>
        <a:ln>
          <a:noFill/>
        </a:ln>
      </xdr:spPr>
    </xdr:pic>
    <xdr:clientData/>
  </xdr:twoCellAnchor>
  <xdr:twoCellAnchor>
    <xdr:from>
      <xdr:col>0</xdr:col>
      <xdr:colOff>889501</xdr:colOff>
      <xdr:row>0</xdr:row>
      <xdr:rowOff>47625</xdr:rowOff>
    </xdr:from>
    <xdr:to>
      <xdr:col>0</xdr:col>
      <xdr:colOff>1699501</xdr:colOff>
      <xdr:row>2</xdr:row>
      <xdr:rowOff>35732</xdr:rowOff>
    </xdr:to>
    <xdr:sp macro="" textlink="">
      <xdr:nvSpPr>
        <xdr:cNvPr id="3" name="Richtungspfeil 2">
          <a:hlinkClick xmlns:r="http://schemas.openxmlformats.org/officeDocument/2006/relationships" r:id="rId3"/>
          <a:extLst>
            <a:ext uri="{FF2B5EF4-FFF2-40B4-BE49-F238E27FC236}">
              <a16:creationId xmlns:a16="http://schemas.microsoft.com/office/drawing/2014/main" id="{00000000-0008-0000-0800-000003000000}"/>
            </a:ext>
          </a:extLst>
        </xdr:cNvPr>
        <xdr:cNvSpPr/>
      </xdr:nvSpPr>
      <xdr:spPr>
        <a:xfrm>
          <a:off x="889501" y="47625"/>
          <a:ext cx="810000" cy="305607"/>
        </a:xfrm>
        <a:prstGeom prst="homePlate">
          <a:avLst>
            <a:gd name="adj" fmla="val 25306"/>
          </a:avLst>
        </a:prstGeom>
        <a:solidFill>
          <a:schemeClr val="bg1">
            <a:lumMod val="95000"/>
            <a:alpha val="7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Umsatz</a:t>
          </a:r>
        </a:p>
      </xdr:txBody>
    </xdr:sp>
    <xdr:clientData/>
  </xdr:twoCellAnchor>
  <xdr:twoCellAnchor>
    <xdr:from>
      <xdr:col>0</xdr:col>
      <xdr:colOff>47625</xdr:colOff>
      <xdr:row>0</xdr:row>
      <xdr:rowOff>47625</xdr:rowOff>
    </xdr:from>
    <xdr:to>
      <xdr:col>0</xdr:col>
      <xdr:colOff>851776</xdr:colOff>
      <xdr:row>2</xdr:row>
      <xdr:rowOff>35732</xdr:rowOff>
    </xdr:to>
    <xdr:sp macro="" textlink="">
      <xdr:nvSpPr>
        <xdr:cNvPr id="4" name="Rechteck 3">
          <a:hlinkClick xmlns:r="http://schemas.openxmlformats.org/officeDocument/2006/relationships" r:id="rId4"/>
          <a:extLst>
            <a:ext uri="{FF2B5EF4-FFF2-40B4-BE49-F238E27FC236}">
              <a16:creationId xmlns:a16="http://schemas.microsoft.com/office/drawing/2014/main" id="{00000000-0008-0000-0800-000004000000}"/>
            </a:ext>
          </a:extLst>
        </xdr:cNvPr>
        <xdr:cNvSpPr/>
      </xdr:nvSpPr>
      <xdr:spPr>
        <a:xfrm>
          <a:off x="47625" y="47625"/>
          <a:ext cx="804151" cy="305607"/>
        </a:xfrm>
        <a:prstGeom prst="rect">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700" b="1">
              <a:solidFill>
                <a:sysClr val="windowText" lastClr="000000"/>
              </a:solidFill>
              <a:latin typeface="Arial" pitchFamily="34" charset="0"/>
              <a:cs typeface="Arial" pitchFamily="34" charset="0"/>
            </a:rPr>
            <a:t>Hinweise</a:t>
          </a:r>
        </a:p>
      </xdr:txBody>
    </xdr:sp>
    <xdr:clientData/>
  </xdr:twoCellAnchor>
  <xdr:twoCellAnchor>
    <xdr:from>
      <xdr:col>0</xdr:col>
      <xdr:colOff>1670551</xdr:colOff>
      <xdr:row>0</xdr:row>
      <xdr:rowOff>47625</xdr:rowOff>
    </xdr:from>
    <xdr:to>
      <xdr:col>0</xdr:col>
      <xdr:colOff>2480551</xdr:colOff>
      <xdr:row>2</xdr:row>
      <xdr:rowOff>35732</xdr:rowOff>
    </xdr:to>
    <xdr:sp macro="" textlink="">
      <xdr:nvSpPr>
        <xdr:cNvPr id="5" name="Eingekerbter Richtungspfeil 4">
          <a:hlinkClick xmlns:r="http://schemas.openxmlformats.org/officeDocument/2006/relationships" r:id="rId5"/>
          <a:extLst>
            <a:ext uri="{FF2B5EF4-FFF2-40B4-BE49-F238E27FC236}">
              <a16:creationId xmlns:a16="http://schemas.microsoft.com/office/drawing/2014/main" id="{00000000-0008-0000-0800-000005000000}"/>
            </a:ext>
          </a:extLst>
        </xdr:cNvPr>
        <xdr:cNvSpPr/>
      </xdr:nvSpPr>
      <xdr:spPr>
        <a:xfrm>
          <a:off x="1670551"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Kosten</a:t>
          </a:r>
        </a:p>
      </xdr:txBody>
    </xdr:sp>
    <xdr:clientData/>
  </xdr:twoCellAnchor>
  <xdr:twoCellAnchor>
    <xdr:from>
      <xdr:col>0</xdr:col>
      <xdr:colOff>2451601</xdr:colOff>
      <xdr:row>0</xdr:row>
      <xdr:rowOff>47625</xdr:rowOff>
    </xdr:from>
    <xdr:to>
      <xdr:col>0</xdr:col>
      <xdr:colOff>3260766</xdr:colOff>
      <xdr:row>2</xdr:row>
      <xdr:rowOff>35732</xdr:rowOff>
    </xdr:to>
    <xdr:sp macro="" textlink="">
      <xdr:nvSpPr>
        <xdr:cNvPr id="6" name="Eingekerbter Richtungspfeil 5">
          <a:hlinkClick xmlns:r="http://schemas.openxmlformats.org/officeDocument/2006/relationships" r:id="rId6"/>
          <a:extLst>
            <a:ext uri="{FF2B5EF4-FFF2-40B4-BE49-F238E27FC236}">
              <a16:creationId xmlns:a16="http://schemas.microsoft.com/office/drawing/2014/main" id="{00000000-0008-0000-0800-000006000000}"/>
            </a:ext>
          </a:extLst>
        </xdr:cNvPr>
        <xdr:cNvSpPr/>
      </xdr:nvSpPr>
      <xdr:spPr>
        <a:xfrm>
          <a:off x="2451601" y="47625"/>
          <a:ext cx="809165"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Investi-tionen</a:t>
          </a:r>
        </a:p>
      </xdr:txBody>
    </xdr:sp>
    <xdr:clientData/>
  </xdr:twoCellAnchor>
  <xdr:twoCellAnchor>
    <xdr:from>
      <xdr:col>0</xdr:col>
      <xdr:colOff>3231816</xdr:colOff>
      <xdr:row>0</xdr:row>
      <xdr:rowOff>47625</xdr:rowOff>
    </xdr:from>
    <xdr:to>
      <xdr:col>14</xdr:col>
      <xdr:colOff>255211</xdr:colOff>
      <xdr:row>2</xdr:row>
      <xdr:rowOff>35732</xdr:rowOff>
    </xdr:to>
    <xdr:sp macro="" textlink="">
      <xdr:nvSpPr>
        <xdr:cNvPr id="7" name="Eingekerbter Richtungspfeil 6">
          <a:hlinkClick xmlns:r="http://schemas.openxmlformats.org/officeDocument/2006/relationships" r:id="rId7"/>
          <a:extLst>
            <a:ext uri="{FF2B5EF4-FFF2-40B4-BE49-F238E27FC236}">
              <a16:creationId xmlns:a16="http://schemas.microsoft.com/office/drawing/2014/main" id="{00000000-0008-0000-0800-000007000000}"/>
            </a:ext>
          </a:extLst>
        </xdr:cNvPr>
        <xdr:cNvSpPr/>
      </xdr:nvSpPr>
      <xdr:spPr>
        <a:xfrm>
          <a:off x="3231816" y="47625"/>
          <a:ext cx="81752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baseline="0">
              <a:solidFill>
                <a:sysClr val="windowText" lastClr="000000"/>
              </a:solidFill>
              <a:latin typeface="Arial" pitchFamily="34" charset="0"/>
              <a:ea typeface="+mn-ea"/>
              <a:cs typeface="Arial" pitchFamily="34" charset="0"/>
            </a:rPr>
            <a:t>Finan-zierung</a:t>
          </a:r>
          <a:endParaRPr lang="de-CH" sz="700" b="1">
            <a:solidFill>
              <a:sysClr val="windowText" lastClr="000000"/>
            </a:solidFill>
            <a:latin typeface="Arial" pitchFamily="34" charset="0"/>
            <a:ea typeface="+mn-ea"/>
            <a:cs typeface="Arial" pitchFamily="34" charset="0"/>
          </a:endParaRPr>
        </a:p>
      </xdr:txBody>
    </xdr:sp>
    <xdr:clientData/>
  </xdr:twoCellAnchor>
  <xdr:twoCellAnchor>
    <xdr:from>
      <xdr:col>14</xdr:col>
      <xdr:colOff>226261</xdr:colOff>
      <xdr:row>0</xdr:row>
      <xdr:rowOff>47625</xdr:rowOff>
    </xdr:from>
    <xdr:to>
      <xdr:col>16</xdr:col>
      <xdr:colOff>177005</xdr:colOff>
      <xdr:row>2</xdr:row>
      <xdr:rowOff>35732</xdr:rowOff>
    </xdr:to>
    <xdr:sp macro="" textlink="">
      <xdr:nvSpPr>
        <xdr:cNvPr id="8" name="Eingekerbter Richtungspfeil 7">
          <a:hlinkClick xmlns:r="http://schemas.openxmlformats.org/officeDocument/2006/relationships" r:id="rId8"/>
          <a:extLst>
            <a:ext uri="{FF2B5EF4-FFF2-40B4-BE49-F238E27FC236}">
              <a16:creationId xmlns:a16="http://schemas.microsoft.com/office/drawing/2014/main" id="{00000000-0008-0000-0800-000008000000}"/>
            </a:ext>
          </a:extLst>
        </xdr:cNvPr>
        <xdr:cNvSpPr/>
      </xdr:nvSpPr>
      <xdr:spPr>
        <a:xfrm>
          <a:off x="4020386" y="47625"/>
          <a:ext cx="823869"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Erfolg</a:t>
          </a:r>
        </a:p>
      </xdr:txBody>
    </xdr:sp>
    <xdr:clientData/>
  </xdr:twoCellAnchor>
  <xdr:twoCellAnchor>
    <xdr:from>
      <xdr:col>16</xdr:col>
      <xdr:colOff>145047</xdr:colOff>
      <xdr:row>0</xdr:row>
      <xdr:rowOff>47625</xdr:rowOff>
    </xdr:from>
    <xdr:to>
      <xdr:col>18</xdr:col>
      <xdr:colOff>538955</xdr:colOff>
      <xdr:row>2</xdr:row>
      <xdr:rowOff>35732</xdr:rowOff>
    </xdr:to>
    <xdr:sp macro="" textlink="">
      <xdr:nvSpPr>
        <xdr:cNvPr id="9" name="Eingekerbter Richtungspfeil 8">
          <a:hlinkClick xmlns:r="http://schemas.openxmlformats.org/officeDocument/2006/relationships" r:id="rId9"/>
          <a:extLst>
            <a:ext uri="{FF2B5EF4-FFF2-40B4-BE49-F238E27FC236}">
              <a16:creationId xmlns:a16="http://schemas.microsoft.com/office/drawing/2014/main" id="{00000000-0008-0000-0800-000009000000}"/>
            </a:ext>
          </a:extLst>
        </xdr:cNvPr>
        <xdr:cNvSpPr/>
      </xdr:nvSpPr>
      <xdr:spPr>
        <a:xfrm>
          <a:off x="4812297" y="47625"/>
          <a:ext cx="806658"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Liquidität</a:t>
          </a:r>
        </a:p>
      </xdr:txBody>
    </xdr:sp>
    <xdr:clientData/>
  </xdr:twoCellAnchor>
  <xdr:twoCellAnchor>
    <xdr:from>
      <xdr:col>18</xdr:col>
      <xdr:colOff>510005</xdr:colOff>
      <xdr:row>0</xdr:row>
      <xdr:rowOff>47625</xdr:rowOff>
    </xdr:from>
    <xdr:to>
      <xdr:col>22</xdr:col>
      <xdr:colOff>13242</xdr:colOff>
      <xdr:row>2</xdr:row>
      <xdr:rowOff>35732</xdr:rowOff>
    </xdr:to>
    <xdr:sp macro="" textlink="">
      <xdr:nvSpPr>
        <xdr:cNvPr id="10" name="Eingekerbter Richtungspfeil 9">
          <a:hlinkClick xmlns:r="http://schemas.openxmlformats.org/officeDocument/2006/relationships" r:id="rId10"/>
          <a:extLst>
            <a:ext uri="{FF2B5EF4-FFF2-40B4-BE49-F238E27FC236}">
              <a16:creationId xmlns:a16="http://schemas.microsoft.com/office/drawing/2014/main" id="{00000000-0008-0000-0800-00000A000000}"/>
            </a:ext>
          </a:extLst>
        </xdr:cNvPr>
        <xdr:cNvSpPr/>
      </xdr:nvSpPr>
      <xdr:spPr>
        <a:xfrm>
          <a:off x="5590005" y="47625"/>
          <a:ext cx="820862" cy="305607"/>
        </a:xfrm>
        <a:prstGeom prst="chevron">
          <a:avLst>
            <a:gd name="adj" fmla="val 25305"/>
          </a:avLst>
        </a:prstGeom>
        <a:solidFill>
          <a:srgbClr val="FE0F0C"/>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Bilanz</a:t>
          </a:r>
        </a:p>
      </xdr:txBody>
    </xdr:sp>
    <xdr:clientData/>
  </xdr:twoCellAnchor>
  <xdr:twoCellAnchor>
    <xdr:from>
      <xdr:col>21</xdr:col>
      <xdr:colOff>63667</xdr:colOff>
      <xdr:row>0</xdr:row>
      <xdr:rowOff>47625</xdr:rowOff>
    </xdr:from>
    <xdr:to>
      <xdr:col>22</xdr:col>
      <xdr:colOff>794292</xdr:colOff>
      <xdr:row>2</xdr:row>
      <xdr:rowOff>35732</xdr:rowOff>
    </xdr:to>
    <xdr:sp macro="" textlink="">
      <xdr:nvSpPr>
        <xdr:cNvPr id="11" name="Eingekerbter Richtungspfeil 10">
          <a:hlinkClick xmlns:r="http://schemas.openxmlformats.org/officeDocument/2006/relationships" r:id="rId11"/>
          <a:extLst>
            <a:ext uri="{FF2B5EF4-FFF2-40B4-BE49-F238E27FC236}">
              <a16:creationId xmlns:a16="http://schemas.microsoft.com/office/drawing/2014/main" id="{00000000-0008-0000-0800-00000B000000}"/>
            </a:ext>
          </a:extLst>
        </xdr:cNvPr>
        <xdr:cNvSpPr/>
      </xdr:nvSpPr>
      <xdr:spPr>
        <a:xfrm>
          <a:off x="6381917" y="47625"/>
          <a:ext cx="810000" cy="305607"/>
        </a:xfrm>
        <a:prstGeom prst="chevron">
          <a:avLst>
            <a:gd name="adj" fmla="val 25305"/>
          </a:avLst>
        </a:prstGeom>
        <a:solidFill>
          <a:schemeClr val="bg1">
            <a:lumMod val="95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CH" sz="700" b="1">
              <a:solidFill>
                <a:sysClr val="windowText" lastClr="000000"/>
              </a:solidFill>
              <a:latin typeface="Arial" pitchFamily="34" charset="0"/>
              <a:ea typeface="+mn-ea"/>
              <a:cs typeface="Arial" pitchFamily="34" charset="0"/>
            </a:rPr>
            <a:t>Kenn-zahlen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28"/>
  <sheetViews>
    <sheetView showGridLines="0" tabSelected="1" zoomScaleNormal="100" workbookViewId="0">
      <selection activeCell="A7" sqref="A7"/>
    </sheetView>
  </sheetViews>
  <sheetFormatPr baseColWidth="10" defaultRowHeight="12.75"/>
  <cols>
    <col min="1" max="1" width="17.5703125" style="81" customWidth="1"/>
    <col min="2" max="2" width="18.5703125" style="81" customWidth="1"/>
    <col min="3" max="3" width="95.5703125" style="81" customWidth="1"/>
    <col min="4" max="5" width="11.42578125" style="263" hidden="1" customWidth="1"/>
    <col min="6" max="7" width="3.140625" style="263" hidden="1" customWidth="1"/>
    <col min="8" max="9" width="3.140625" style="264" customWidth="1"/>
    <col min="10" max="23" width="3.140625" style="81" customWidth="1"/>
    <col min="24" max="16384" width="11.42578125" style="81"/>
  </cols>
  <sheetData>
    <row r="1" spans="4:9" s="84" customFormat="1">
      <c r="D1" s="83">
        <v>2012</v>
      </c>
      <c r="E1" s="83" t="s">
        <v>27</v>
      </c>
      <c r="F1" s="83" t="s">
        <v>88</v>
      </c>
      <c r="G1" s="83"/>
      <c r="H1" s="259"/>
      <c r="I1" s="259"/>
    </row>
    <row r="2" spans="4:9" s="84" customFormat="1">
      <c r="D2" s="83">
        <v>2013</v>
      </c>
      <c r="E2" s="83" t="s">
        <v>28</v>
      </c>
      <c r="F2" s="83" t="s">
        <v>89</v>
      </c>
      <c r="G2" s="83"/>
      <c r="H2" s="259"/>
      <c r="I2" s="259"/>
    </row>
    <row r="3" spans="4:9" s="84" customFormat="1">
      <c r="D3" s="83">
        <v>2014</v>
      </c>
      <c r="E3" s="83" t="s">
        <v>29</v>
      </c>
      <c r="F3" s="83" t="s">
        <v>87</v>
      </c>
      <c r="G3" s="83"/>
      <c r="H3" s="259"/>
      <c r="I3" s="259"/>
    </row>
    <row r="4" spans="4:9" s="84" customFormat="1">
      <c r="D4" s="83">
        <v>2015</v>
      </c>
      <c r="E4" s="83" t="s">
        <v>60</v>
      </c>
      <c r="F4" s="83"/>
      <c r="G4" s="83"/>
      <c r="H4" s="259"/>
      <c r="I4" s="259"/>
    </row>
    <row r="5" spans="4:9" s="84" customFormat="1">
      <c r="D5" s="83">
        <v>2016</v>
      </c>
      <c r="E5" s="83" t="s">
        <v>61</v>
      </c>
      <c r="F5" s="83"/>
      <c r="G5" s="83"/>
      <c r="H5" s="259"/>
      <c r="I5" s="259"/>
    </row>
    <row r="6" spans="4:9" s="84" customFormat="1">
      <c r="D6" s="83">
        <v>2017</v>
      </c>
      <c r="E6" s="83" t="s">
        <v>62</v>
      </c>
      <c r="F6" s="83"/>
      <c r="G6" s="83"/>
      <c r="H6" s="259"/>
      <c r="I6" s="259"/>
    </row>
    <row r="7" spans="4:9" s="84" customFormat="1">
      <c r="D7" s="83">
        <v>2018</v>
      </c>
      <c r="E7" s="83" t="s">
        <v>63</v>
      </c>
      <c r="F7" s="83"/>
      <c r="G7" s="83"/>
      <c r="H7" s="259"/>
      <c r="I7" s="259"/>
    </row>
    <row r="8" spans="4:9" s="84" customFormat="1">
      <c r="D8" s="83">
        <v>2019</v>
      </c>
      <c r="E8" s="83" t="s">
        <v>64</v>
      </c>
      <c r="F8" s="83"/>
      <c r="G8" s="83"/>
      <c r="H8" s="259"/>
      <c r="I8" s="259"/>
    </row>
    <row r="9" spans="4:9" s="84" customFormat="1">
      <c r="D9" s="83">
        <v>2020</v>
      </c>
      <c r="E9" s="83" t="s">
        <v>65</v>
      </c>
      <c r="F9" s="83"/>
      <c r="G9" s="83"/>
      <c r="H9" s="259"/>
      <c r="I9" s="259"/>
    </row>
    <row r="10" spans="4:9" s="84" customFormat="1">
      <c r="D10" s="83">
        <v>2021</v>
      </c>
      <c r="E10" s="83" t="s">
        <v>66</v>
      </c>
      <c r="F10" s="83"/>
      <c r="G10" s="83"/>
      <c r="H10" s="259"/>
      <c r="I10" s="259"/>
    </row>
    <row r="11" spans="4:9" s="84" customFormat="1">
      <c r="D11" s="83">
        <v>2022</v>
      </c>
      <c r="E11" s="83" t="s">
        <v>67</v>
      </c>
      <c r="F11" s="83"/>
      <c r="G11" s="83"/>
      <c r="H11" s="259"/>
      <c r="I11" s="259"/>
    </row>
    <row r="12" spans="4:9" s="84" customFormat="1">
      <c r="D12" s="83">
        <v>2023</v>
      </c>
      <c r="E12" s="83" t="s">
        <v>68</v>
      </c>
      <c r="F12" s="83"/>
      <c r="G12" s="83"/>
      <c r="H12" s="259"/>
      <c r="I12" s="259"/>
    </row>
    <row r="13" spans="4:9" s="84" customFormat="1">
      <c r="D13" s="83">
        <v>2024</v>
      </c>
      <c r="E13" s="83"/>
      <c r="F13" s="83"/>
      <c r="G13" s="83"/>
      <c r="H13" s="259"/>
      <c r="I13" s="259"/>
    </row>
    <row r="14" spans="4:9" s="84" customFormat="1">
      <c r="D14" s="83">
        <v>2025</v>
      </c>
      <c r="E14" s="83"/>
      <c r="F14" s="83"/>
      <c r="G14" s="83"/>
      <c r="H14" s="259"/>
      <c r="I14" s="259"/>
    </row>
    <row r="15" spans="4:9" s="84" customFormat="1">
      <c r="D15" s="83">
        <v>2026</v>
      </c>
      <c r="E15" s="83"/>
      <c r="F15" s="83"/>
      <c r="G15" s="83"/>
      <c r="H15" s="259"/>
      <c r="I15" s="259"/>
    </row>
    <row r="16" spans="4:9" s="84" customFormat="1">
      <c r="D16" s="83">
        <v>2027</v>
      </c>
      <c r="E16" s="83"/>
      <c r="F16" s="83"/>
      <c r="G16" s="83"/>
      <c r="H16" s="259"/>
      <c r="I16" s="259"/>
    </row>
    <row r="17" spans="1:9" s="49" customFormat="1" ht="35.25">
      <c r="A17" s="47" t="s">
        <v>153</v>
      </c>
      <c r="B17" s="48"/>
      <c r="C17" s="48"/>
      <c r="D17" s="83">
        <v>2028</v>
      </c>
      <c r="E17" s="90"/>
      <c r="F17" s="90"/>
      <c r="G17" s="90"/>
      <c r="H17" s="260"/>
      <c r="I17" s="260"/>
    </row>
    <row r="18" spans="1:9" s="52" customFormat="1" ht="15">
      <c r="A18" s="50" t="s">
        <v>45</v>
      </c>
      <c r="B18" s="51"/>
      <c r="C18" s="51"/>
      <c r="D18" s="83">
        <v>2029</v>
      </c>
      <c r="E18" s="91"/>
      <c r="F18" s="91"/>
      <c r="G18" s="91"/>
      <c r="H18" s="261"/>
      <c r="I18" s="261"/>
    </row>
    <row r="19" spans="1:9" s="88" customFormat="1">
      <c r="A19" s="50"/>
      <c r="B19" s="87"/>
      <c r="C19" s="87"/>
      <c r="D19" s="83">
        <v>2030</v>
      </c>
      <c r="E19" s="92"/>
      <c r="F19" s="92"/>
      <c r="G19" s="92"/>
      <c r="H19" s="262"/>
      <c r="I19" s="262"/>
    </row>
    <row r="20" spans="1:9" s="88" customFormat="1">
      <c r="A20" s="89"/>
      <c r="B20" s="89"/>
      <c r="C20" s="89"/>
      <c r="D20" s="83"/>
      <c r="E20" s="92"/>
      <c r="F20" s="92"/>
      <c r="G20" s="92"/>
      <c r="H20" s="262"/>
      <c r="I20" s="262"/>
    </row>
    <row r="21" spans="1:9" s="88" customFormat="1">
      <c r="A21" s="87"/>
      <c r="B21" s="87"/>
      <c r="C21" s="87"/>
      <c r="D21" s="83"/>
      <c r="E21" s="92"/>
      <c r="F21" s="92"/>
      <c r="G21" s="92"/>
      <c r="H21" s="262"/>
      <c r="I21" s="262"/>
    </row>
    <row r="22" spans="1:9" s="84" customFormat="1">
      <c r="D22" s="83"/>
      <c r="E22" s="83"/>
      <c r="F22" s="83"/>
      <c r="G22" s="83"/>
      <c r="H22" s="259"/>
      <c r="I22" s="259"/>
    </row>
    <row r="23" spans="1:9" s="84" customFormat="1" ht="14.25" customHeight="1">
      <c r="A23" s="316" t="s">
        <v>42</v>
      </c>
      <c r="B23" s="85" t="s">
        <v>154</v>
      </c>
      <c r="D23" s="83"/>
      <c r="E23" s="83"/>
      <c r="F23" s="83"/>
      <c r="G23" s="83"/>
      <c r="H23" s="259"/>
      <c r="I23" s="259"/>
    </row>
    <row r="24" spans="1:9" s="84" customFormat="1" ht="14.25" customHeight="1">
      <c r="A24" s="316" t="s">
        <v>46</v>
      </c>
      <c r="B24" s="86" t="s">
        <v>175</v>
      </c>
      <c r="C24" s="86"/>
      <c r="D24" s="83"/>
      <c r="E24" s="83"/>
      <c r="F24" s="83"/>
      <c r="G24" s="83"/>
      <c r="H24" s="259"/>
      <c r="I24" s="259"/>
    </row>
    <row r="25" spans="1:9" s="84" customFormat="1" ht="14.25" customHeight="1">
      <c r="A25" s="316" t="s">
        <v>47</v>
      </c>
      <c r="B25" s="86">
        <v>1</v>
      </c>
      <c r="D25" s="83"/>
      <c r="E25" s="83"/>
      <c r="F25" s="83"/>
      <c r="G25" s="83"/>
      <c r="H25" s="259"/>
      <c r="I25" s="259"/>
    </row>
    <row r="26" spans="1:9" s="84" customFormat="1" ht="14.25" customHeight="1">
      <c r="A26" s="316" t="s">
        <v>86</v>
      </c>
      <c r="B26" s="86">
        <v>2</v>
      </c>
      <c r="D26" s="83"/>
      <c r="E26" s="83"/>
      <c r="F26" s="83"/>
      <c r="G26" s="83"/>
      <c r="H26" s="259"/>
      <c r="I26" s="259"/>
    </row>
    <row r="27" spans="1:9" s="84" customFormat="1" ht="14.25" customHeight="1">
      <c r="A27" s="316" t="s">
        <v>43</v>
      </c>
      <c r="B27" s="93" t="s">
        <v>155</v>
      </c>
      <c r="D27" s="83"/>
      <c r="E27" s="83"/>
      <c r="F27" s="83"/>
      <c r="G27" s="83"/>
      <c r="H27" s="259"/>
      <c r="I27" s="259"/>
    </row>
    <row r="28" spans="1:9" s="84" customFormat="1" ht="14.25" customHeight="1">
      <c r="A28" s="316" t="s">
        <v>44</v>
      </c>
      <c r="B28" s="94" t="s">
        <v>48</v>
      </c>
      <c r="D28" s="83"/>
      <c r="E28" s="83"/>
      <c r="F28" s="83"/>
      <c r="G28" s="83"/>
      <c r="H28" s="259"/>
      <c r="I28" s="259"/>
    </row>
  </sheetData>
  <pageMargins left="0.78740157480314965" right="0.78740157480314965" top="0.78740157480314965" bottom="0.78740157480314965" header="0.51181102362204722" footer="0.31496062992125984"/>
  <pageSetup paperSize="9" orientation="landscape" copies="8" r:id="rId1"/>
  <headerFooter alignWithMargins="0">
    <oddFooter>&amp;L&amp;"Arial,Standard"&amp;8&amp;K01+049&amp;D&amp;C&amp;"Arial,Standard"&amp;8&amp;K01+049© Vorlage: Stocker Unternehmensentwicklung AG (www.stocker.pro)&amp;R&amp;"Arial,Standard"&amp;8&amp;K01+049Seite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5" r:id="rId4" name="Drop Down 47">
              <controlPr defaultSize="0" print="0" autoLine="0" autoPict="0">
                <anchor moveWithCells="1">
                  <from>
                    <xdr:col>1</xdr:col>
                    <xdr:colOff>19050</xdr:colOff>
                    <xdr:row>24</xdr:row>
                    <xdr:rowOff>9525</xdr:rowOff>
                  </from>
                  <to>
                    <xdr:col>1</xdr:col>
                    <xdr:colOff>1095375</xdr:colOff>
                    <xdr:row>25</xdr:row>
                    <xdr:rowOff>0</xdr:rowOff>
                  </to>
                </anchor>
              </controlPr>
            </control>
          </mc:Choice>
        </mc:AlternateContent>
        <mc:AlternateContent xmlns:mc="http://schemas.openxmlformats.org/markup-compatibility/2006">
          <mc:Choice Requires="x14">
            <control shapeId="2244" r:id="rId5" name="Drop Down 196">
              <controlPr defaultSize="0" print="0" autoLine="0" autoPict="0">
                <anchor moveWithCells="1">
                  <from>
                    <xdr:col>1</xdr:col>
                    <xdr:colOff>19050</xdr:colOff>
                    <xdr:row>25</xdr:row>
                    <xdr:rowOff>0</xdr:rowOff>
                  </from>
                  <to>
                    <xdr:col>1</xdr:col>
                    <xdr:colOff>1095375</xdr:colOff>
                    <xdr:row>25</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4:Q27"/>
  <sheetViews>
    <sheetView showGridLines="0" zoomScaleNormal="100" workbookViewId="0"/>
  </sheetViews>
  <sheetFormatPr baseColWidth="10" defaultRowHeight="12.75" outlineLevelCol="1"/>
  <cols>
    <col min="1" max="1" width="15.42578125" style="44" customWidth="1"/>
    <col min="2" max="2" width="0.85546875" style="44" customWidth="1"/>
    <col min="3" max="3" width="29.140625" style="44" customWidth="1"/>
    <col min="4" max="4" width="0.85546875" style="44" customWidth="1"/>
    <col min="5" max="5" width="20.7109375" style="281" customWidth="1"/>
    <col min="6" max="6" width="0.85546875" style="44" hidden="1" customWidth="1" outlineLevel="1"/>
    <col min="7" max="7" width="20.7109375" style="281" hidden="1" customWidth="1" outlineLevel="1"/>
    <col min="8" max="8" width="0.85546875" style="44" hidden="1" customWidth="1" outlineLevel="1"/>
    <col min="9" max="9" width="20.7109375" style="281" hidden="1" customWidth="1" outlineLevel="1"/>
    <col min="10" max="10" width="0.85546875" style="44" hidden="1" customWidth="1" outlineLevel="1"/>
    <col min="11" max="11" width="20.7109375" style="281" hidden="1" customWidth="1" outlineLevel="1"/>
    <col min="12" max="12" width="0.85546875" style="44" customWidth="1" collapsed="1"/>
    <col min="13" max="13" width="20.7109375" style="281" customWidth="1"/>
    <col min="14" max="14" width="0.85546875" style="44" customWidth="1"/>
    <col min="15" max="15" width="20.7109375" style="281" customWidth="1"/>
    <col min="16" max="16" width="0.85546875" style="44" customWidth="1"/>
    <col min="17" max="17" width="20.7109375" style="281" customWidth="1"/>
    <col min="18" max="16384" width="11.42578125" style="44"/>
  </cols>
  <sheetData>
    <row r="4" spans="1:17" s="7" customFormat="1" ht="18">
      <c r="A4" s="72" t="str">
        <f>Titel!A17</f>
        <v>[Finanzplan 20XX-20XX]</v>
      </c>
      <c r="B4" s="8"/>
      <c r="E4" s="126"/>
      <c r="G4" s="126"/>
      <c r="I4" s="126"/>
      <c r="K4" s="126"/>
      <c r="L4" s="8"/>
      <c r="M4" s="126"/>
      <c r="O4" s="126"/>
      <c r="Q4" s="126"/>
    </row>
    <row r="5" spans="1:17" s="53" customFormat="1" ht="12.75" customHeight="1">
      <c r="A5" s="53" t="str">
        <f>Titel!A18</f>
        <v>[Ihre Firma]</v>
      </c>
      <c r="B5" s="54"/>
      <c r="E5" s="127"/>
      <c r="G5" s="127"/>
      <c r="I5" s="127"/>
      <c r="K5" s="127"/>
      <c r="L5" s="54"/>
      <c r="M5" s="127"/>
      <c r="O5" s="127"/>
      <c r="Q5" s="127"/>
    </row>
    <row r="6" spans="1:17" s="7" customFormat="1" ht="12.75" customHeight="1">
      <c r="A6" s="8"/>
      <c r="B6" s="8"/>
      <c r="C6" s="8"/>
      <c r="E6" s="128"/>
      <c r="G6" s="128"/>
      <c r="I6" s="128"/>
      <c r="K6" s="128"/>
      <c r="L6" s="8"/>
      <c r="M6" s="128"/>
      <c r="O6" s="128"/>
      <c r="Q6" s="128"/>
    </row>
    <row r="7" spans="1:17" s="7" customFormat="1" ht="12.75" customHeight="1">
      <c r="A7" s="8"/>
      <c r="B7" s="8"/>
      <c r="C7" s="8"/>
      <c r="E7" s="128"/>
      <c r="G7" s="128"/>
      <c r="I7" s="128"/>
      <c r="K7" s="128"/>
      <c r="L7" s="8"/>
      <c r="M7" s="128"/>
      <c r="O7" s="128"/>
      <c r="Q7" s="128"/>
    </row>
    <row r="8" spans="1:17" s="4" customFormat="1">
      <c r="A8" s="125" t="s">
        <v>21</v>
      </c>
      <c r="B8" s="125"/>
      <c r="C8" s="125"/>
      <c r="D8" s="97"/>
      <c r="E8" s="131" t="s">
        <v>152</v>
      </c>
      <c r="F8" s="97"/>
      <c r="G8" s="131" t="e">
        <f>Titel!$B$24-3</f>
        <v>#VALUE!</v>
      </c>
      <c r="H8" s="97"/>
      <c r="I8" s="131" t="e">
        <f>Titel!$B$24-2</f>
        <v>#VALUE!</v>
      </c>
      <c r="J8" s="97"/>
      <c r="K8" s="131" t="e">
        <f>Titel!$B$24-1</f>
        <v>#VALUE!</v>
      </c>
      <c r="L8" s="12"/>
      <c r="M8" s="129" t="str">
        <f>"Plan "&amp;Titel!$B$24</f>
        <v>Plan [1. Planjahr]</v>
      </c>
      <c r="N8" s="97"/>
      <c r="O8" s="129" t="e">
        <f>"Plan "&amp;Titel!$B$24+1</f>
        <v>#VALUE!</v>
      </c>
      <c r="P8" s="97"/>
      <c r="Q8" s="129" t="e">
        <f>"Plan "&amp;Titel!$B$24+2</f>
        <v>#VALUE!</v>
      </c>
    </row>
    <row r="9" spans="1:17" ht="4.5" customHeight="1">
      <c r="A9" s="265"/>
      <c r="B9" s="265"/>
      <c r="C9" s="265"/>
      <c r="D9" s="266"/>
      <c r="E9" s="267"/>
      <c r="F9" s="266"/>
      <c r="G9" s="267"/>
      <c r="H9" s="266"/>
      <c r="I9" s="267"/>
      <c r="J9" s="266"/>
      <c r="K9" s="267"/>
      <c r="L9" s="265"/>
      <c r="M9" s="267"/>
      <c r="N9" s="266"/>
      <c r="O9" s="267"/>
      <c r="P9" s="266"/>
      <c r="Q9" s="267"/>
    </row>
    <row r="10" spans="1:17">
      <c r="A10" s="122" t="s">
        <v>82</v>
      </c>
      <c r="B10" s="67"/>
      <c r="C10" s="183" t="s">
        <v>41</v>
      </c>
      <c r="D10" s="268"/>
      <c r="E10" s="269"/>
      <c r="F10" s="268"/>
      <c r="G10" s="192">
        <f>'5 Erfolg'!D10</f>
        <v>0</v>
      </c>
      <c r="H10" s="268"/>
      <c r="I10" s="192">
        <f>'5 Erfolg'!H10</f>
        <v>0</v>
      </c>
      <c r="J10" s="268"/>
      <c r="K10" s="192">
        <f>'5 Erfolg'!L10</f>
        <v>0</v>
      </c>
      <c r="L10" s="67"/>
      <c r="M10" s="192">
        <f>'5 Erfolg'!P10</f>
        <v>0</v>
      </c>
      <c r="N10" s="268"/>
      <c r="O10" s="192">
        <f>'5 Erfolg'!T10</f>
        <v>0</v>
      </c>
      <c r="P10" s="268"/>
      <c r="Q10" s="192">
        <f>'5 Erfolg'!X10</f>
        <v>0</v>
      </c>
    </row>
    <row r="11" spans="1:17">
      <c r="A11" s="270"/>
      <c r="B11" s="67"/>
      <c r="C11" s="183" t="s">
        <v>22</v>
      </c>
      <c r="D11" s="268"/>
      <c r="E11" s="269"/>
      <c r="F11" s="268"/>
      <c r="G11" s="192">
        <f>'5 Erfolg'!D25</f>
        <v>0</v>
      </c>
      <c r="H11" s="268"/>
      <c r="I11" s="192">
        <f>'5 Erfolg'!H25</f>
        <v>0</v>
      </c>
      <c r="J11" s="268"/>
      <c r="K11" s="192">
        <f>'5 Erfolg'!L25</f>
        <v>0</v>
      </c>
      <c r="L11" s="67"/>
      <c r="M11" s="192">
        <f>'5 Erfolg'!P25</f>
        <v>0</v>
      </c>
      <c r="N11" s="268"/>
      <c r="O11" s="192">
        <f>'5 Erfolg'!T25</f>
        <v>0</v>
      </c>
      <c r="P11" s="268"/>
      <c r="Q11" s="192">
        <f>'5 Erfolg'!X25</f>
        <v>0</v>
      </c>
    </row>
    <row r="12" spans="1:17">
      <c r="A12" s="270"/>
      <c r="B12" s="67"/>
      <c r="C12" s="183" t="s">
        <v>120</v>
      </c>
      <c r="D12" s="268"/>
      <c r="E12" s="269"/>
      <c r="F12" s="268"/>
      <c r="G12" s="192">
        <f>'5 Erfolg'!D29</f>
        <v>0</v>
      </c>
      <c r="H12" s="268"/>
      <c r="I12" s="192">
        <f>'5 Erfolg'!H29</f>
        <v>0</v>
      </c>
      <c r="J12" s="268"/>
      <c r="K12" s="192">
        <f>'5 Erfolg'!L29</f>
        <v>0</v>
      </c>
      <c r="L12" s="67"/>
      <c r="M12" s="192">
        <f ca="1">'5 Erfolg'!P29</f>
        <v>0</v>
      </c>
      <c r="N12" s="268"/>
      <c r="O12" s="192">
        <f ca="1">'5 Erfolg'!T29</f>
        <v>0</v>
      </c>
      <c r="P12" s="268"/>
      <c r="Q12" s="192">
        <f ca="1">'5 Erfolg'!X29</f>
        <v>0</v>
      </c>
    </row>
    <row r="13" spans="1:17">
      <c r="A13" s="270"/>
      <c r="B13" s="67"/>
      <c r="C13" s="132" t="s">
        <v>77</v>
      </c>
      <c r="D13" s="271"/>
      <c r="E13" s="272"/>
      <c r="F13" s="271"/>
      <c r="G13" s="273" t="e">
        <f>G12/'7 Bilanz'!C56</f>
        <v>#DIV/0!</v>
      </c>
      <c r="H13" s="271"/>
      <c r="I13" s="273" t="e">
        <f>I12/'7 Bilanz'!G56</f>
        <v>#DIV/0!</v>
      </c>
      <c r="J13" s="271"/>
      <c r="K13" s="273" t="e">
        <f>K12/'7 Bilanz'!K56</f>
        <v>#DIV/0!</v>
      </c>
      <c r="L13" s="67"/>
      <c r="M13" s="273" t="e">
        <f ca="1">M12/'7 Bilanz'!O56</f>
        <v>#DIV/0!</v>
      </c>
      <c r="N13" s="271"/>
      <c r="O13" s="273" t="e">
        <f ca="1">O12/'7 Bilanz'!S56</f>
        <v>#DIV/0!</v>
      </c>
      <c r="P13" s="271"/>
      <c r="Q13" s="273" t="e">
        <f ca="1">Q12/'7 Bilanz'!W56</f>
        <v>#DIV/0!</v>
      </c>
    </row>
    <row r="14" spans="1:17">
      <c r="A14" s="270"/>
      <c r="B14" s="67"/>
      <c r="C14" s="132" t="s">
        <v>78</v>
      </c>
      <c r="D14" s="271"/>
      <c r="E14" s="272"/>
      <c r="F14" s="271"/>
      <c r="G14" s="273" t="e">
        <f>G12/'7 Bilanz'!C58</f>
        <v>#DIV/0!</v>
      </c>
      <c r="H14" s="271"/>
      <c r="I14" s="273" t="e">
        <f>I12/'7 Bilanz'!G58</f>
        <v>#DIV/0!</v>
      </c>
      <c r="J14" s="271"/>
      <c r="K14" s="273" t="e">
        <f>K12/'7 Bilanz'!K58</f>
        <v>#DIV/0!</v>
      </c>
      <c r="L14" s="67"/>
      <c r="M14" s="273" t="e">
        <f ca="1">M12/'7 Bilanz'!O58</f>
        <v>#DIV/0!</v>
      </c>
      <c r="N14" s="271"/>
      <c r="O14" s="273" t="e">
        <f ca="1">O12/'7 Bilanz'!S58</f>
        <v>#DIV/0!</v>
      </c>
      <c r="P14" s="271"/>
      <c r="Q14" s="273" t="e">
        <f ca="1">Q12/'7 Bilanz'!W58</f>
        <v>#DIV/0!</v>
      </c>
    </row>
    <row r="15" spans="1:17">
      <c r="A15" s="270"/>
      <c r="B15" s="67"/>
      <c r="C15" s="132" t="s">
        <v>84</v>
      </c>
      <c r="D15" s="271"/>
      <c r="E15" s="272"/>
      <c r="F15" s="271"/>
      <c r="G15" s="273" t="e">
        <f>G12/G10</f>
        <v>#DIV/0!</v>
      </c>
      <c r="H15" s="271"/>
      <c r="I15" s="273" t="e">
        <f>I12/I10</f>
        <v>#DIV/0!</v>
      </c>
      <c r="J15" s="271"/>
      <c r="K15" s="273" t="e">
        <f>K12/K10</f>
        <v>#DIV/0!</v>
      </c>
      <c r="L15" s="67"/>
      <c r="M15" s="273" t="e">
        <f ca="1">M12/M10</f>
        <v>#DIV/0!</v>
      </c>
      <c r="N15" s="271"/>
      <c r="O15" s="273" t="e">
        <f ca="1">O12/O10</f>
        <v>#DIV/0!</v>
      </c>
      <c r="P15" s="271"/>
      <c r="Q15" s="273" t="e">
        <f ca="1">Q12/Q10</f>
        <v>#DIV/0!</v>
      </c>
    </row>
    <row r="16" spans="1:17">
      <c r="A16" s="270"/>
      <c r="B16" s="67"/>
      <c r="C16" s="132" t="s">
        <v>79</v>
      </c>
      <c r="D16" s="271"/>
      <c r="E16" s="272"/>
      <c r="F16" s="271"/>
      <c r="G16" s="273" t="e">
        <f>'5 Erfolg'!D12/'5 Erfolg'!D10</f>
        <v>#DIV/0!</v>
      </c>
      <c r="H16" s="271"/>
      <c r="I16" s="273" t="e">
        <f>'5 Erfolg'!H12/'5 Erfolg'!H10</f>
        <v>#DIV/0!</v>
      </c>
      <c r="J16" s="271"/>
      <c r="K16" s="273" t="e">
        <f>'5 Erfolg'!L12/'5 Erfolg'!L10</f>
        <v>#DIV/0!</v>
      </c>
      <c r="L16" s="67"/>
      <c r="M16" s="273" t="e">
        <f>'5 Erfolg'!P12/'5 Erfolg'!P10</f>
        <v>#DIV/0!</v>
      </c>
      <c r="N16" s="271"/>
      <c r="O16" s="273" t="e">
        <f>'5 Erfolg'!T12/'5 Erfolg'!T10</f>
        <v>#DIV/0!</v>
      </c>
      <c r="P16" s="271"/>
      <c r="Q16" s="273" t="e">
        <f>'5 Erfolg'!X12/'5 Erfolg'!X10</f>
        <v>#DIV/0!</v>
      </c>
    </row>
    <row r="17" spans="1:17">
      <c r="A17" s="274"/>
      <c r="B17" s="67"/>
      <c r="C17" s="132" t="s">
        <v>24</v>
      </c>
      <c r="D17" s="271"/>
      <c r="E17" s="272"/>
      <c r="F17" s="271"/>
      <c r="G17" s="273" t="e">
        <f>G24/G10</f>
        <v>#DIV/0!</v>
      </c>
      <c r="H17" s="271"/>
      <c r="I17" s="273" t="e">
        <f>I24/I10</f>
        <v>#DIV/0!</v>
      </c>
      <c r="J17" s="271"/>
      <c r="K17" s="273" t="e">
        <f>K24/K10</f>
        <v>#DIV/0!</v>
      </c>
      <c r="L17" s="67"/>
      <c r="M17" s="273" t="e">
        <f>M24/M10</f>
        <v>#DIV/0!</v>
      </c>
      <c r="N17" s="271"/>
      <c r="O17" s="273" t="e">
        <f>O24/O10</f>
        <v>#DIV/0!</v>
      </c>
      <c r="P17" s="271"/>
      <c r="Q17" s="273" t="e">
        <f>Q24/Q10</f>
        <v>#DIV/0!</v>
      </c>
    </row>
    <row r="18" spans="1:17" ht="4.5" customHeight="1">
      <c r="A18" s="265"/>
      <c r="B18" s="265"/>
      <c r="C18" s="265"/>
      <c r="D18" s="266"/>
      <c r="E18" s="275"/>
      <c r="F18" s="266"/>
      <c r="G18" s="267"/>
      <c r="H18" s="266"/>
      <c r="I18" s="267"/>
      <c r="J18" s="266"/>
      <c r="K18" s="267"/>
      <c r="L18" s="265"/>
      <c r="M18" s="267"/>
      <c r="N18" s="266"/>
      <c r="O18" s="267"/>
      <c r="P18" s="266"/>
      <c r="Q18" s="267"/>
    </row>
    <row r="19" spans="1:17">
      <c r="A19" s="122" t="s">
        <v>80</v>
      </c>
      <c r="B19" s="67"/>
      <c r="C19" s="183" t="s">
        <v>26</v>
      </c>
      <c r="D19" s="276"/>
      <c r="E19" s="277"/>
      <c r="F19" s="276"/>
      <c r="G19" s="278" t="e">
        <f>'7 Bilanz'!C56/'7 Bilanz'!C58</f>
        <v>#DIV/0!</v>
      </c>
      <c r="H19" s="276"/>
      <c r="I19" s="278" t="e">
        <f>'7 Bilanz'!G56/'7 Bilanz'!G58</f>
        <v>#DIV/0!</v>
      </c>
      <c r="J19" s="276"/>
      <c r="K19" s="278" t="e">
        <f>'7 Bilanz'!K56/'7 Bilanz'!K58</f>
        <v>#DIV/0!</v>
      </c>
      <c r="L19" s="79"/>
      <c r="M19" s="278" t="e">
        <f ca="1">'7 Bilanz'!O56/'7 Bilanz'!O58</f>
        <v>#DIV/0!</v>
      </c>
      <c r="N19" s="276"/>
      <c r="O19" s="278" t="e">
        <f ca="1">'7 Bilanz'!S56/'7 Bilanz'!S58</f>
        <v>#DIV/0!</v>
      </c>
      <c r="P19" s="276"/>
      <c r="Q19" s="278" t="e">
        <f ca="1">'7 Bilanz'!W56/'7 Bilanz'!W58</f>
        <v>#DIV/0!</v>
      </c>
    </row>
    <row r="20" spans="1:17">
      <c r="A20" s="123"/>
      <c r="B20" s="67"/>
      <c r="C20" s="132" t="s">
        <v>90</v>
      </c>
      <c r="D20" s="271"/>
      <c r="E20" s="269"/>
      <c r="F20" s="271"/>
      <c r="G20" s="192" t="e">
        <f>('7 Bilanz'!C43+'7 Bilanz'!C50-'7 Bilanz'!C13-'7 Bilanz'!C14)/G24</f>
        <v>#DIV/0!</v>
      </c>
      <c r="H20" s="271"/>
      <c r="I20" s="192" t="e">
        <f>('7 Bilanz'!G43+'7 Bilanz'!G50-'7 Bilanz'!G13-'7 Bilanz'!G14)/I24</f>
        <v>#DIV/0!</v>
      </c>
      <c r="J20" s="271"/>
      <c r="K20" s="192" t="e">
        <f>('7 Bilanz'!K43+'7 Bilanz'!K50-'7 Bilanz'!K13-'7 Bilanz'!K14)/K24</f>
        <v>#DIV/0!</v>
      </c>
      <c r="L20" s="67"/>
      <c r="M20" s="279" t="e">
        <f ca="1">('7 Bilanz'!O43+'7 Bilanz'!O50-'7 Bilanz'!O13-'7 Bilanz'!O14)/M24</f>
        <v>#DIV/0!</v>
      </c>
      <c r="N20" s="268"/>
      <c r="O20" s="279" t="e">
        <f ca="1">('7 Bilanz'!S43+'7 Bilanz'!S50-'7 Bilanz'!S13-'7 Bilanz'!S14)/O24</f>
        <v>#DIV/0!</v>
      </c>
      <c r="P20" s="268"/>
      <c r="Q20" s="279" t="e">
        <f ca="1">('7 Bilanz'!W43+'7 Bilanz'!W50-'7 Bilanz'!W13-'7 Bilanz'!W14)/Q24</f>
        <v>#DIV/0!</v>
      </c>
    </row>
    <row r="21" spans="1:17">
      <c r="A21" s="123"/>
      <c r="B21" s="67"/>
      <c r="C21" s="132" t="s">
        <v>76</v>
      </c>
      <c r="D21" s="271"/>
      <c r="E21" s="272"/>
      <c r="F21" s="271"/>
      <c r="G21" s="273" t="e">
        <f>('7 Bilanz'!C56+'7 Bilanz'!C50)/'7 Bilanz'!C32</f>
        <v>#DIV/0!</v>
      </c>
      <c r="H21" s="271"/>
      <c r="I21" s="273" t="e">
        <f>('7 Bilanz'!G56+'7 Bilanz'!G50)/'7 Bilanz'!G32</f>
        <v>#DIV/0!</v>
      </c>
      <c r="J21" s="271"/>
      <c r="K21" s="273" t="e">
        <f>('7 Bilanz'!K56+'7 Bilanz'!K50)/'7 Bilanz'!K32</f>
        <v>#DIV/0!</v>
      </c>
      <c r="L21" s="67"/>
      <c r="M21" s="273" t="e">
        <f ca="1">('7 Bilanz'!O56+'7 Bilanz'!O50)/'7 Bilanz'!O32</f>
        <v>#DIV/0!</v>
      </c>
      <c r="N21" s="271"/>
      <c r="O21" s="273" t="e">
        <f ca="1">('7 Bilanz'!S56+'7 Bilanz'!S50)/'7 Bilanz'!S32</f>
        <v>#DIV/0!</v>
      </c>
      <c r="P21" s="271"/>
      <c r="Q21" s="273" t="e">
        <f ca="1">('7 Bilanz'!W56+'7 Bilanz'!W50)/'7 Bilanz'!W32</f>
        <v>#DIV/0!</v>
      </c>
    </row>
    <row r="22" spans="1:17">
      <c r="A22" s="124"/>
      <c r="B22" s="67"/>
      <c r="C22" s="132" t="s">
        <v>122</v>
      </c>
      <c r="D22" s="271"/>
      <c r="E22" s="277"/>
      <c r="F22" s="271"/>
      <c r="G22" s="278" t="e">
        <f>SUMIF('7 Bilanz'!C55,"&lt;0",'7 Bilanz'!C55)/('7 Bilanz'!C53+'7 Bilanz'!C54)*-1</f>
        <v>#DIV/0!</v>
      </c>
      <c r="H22" s="271"/>
      <c r="I22" s="278" t="e">
        <f>SUMIF('7 Bilanz'!G55,"&lt;0",'7 Bilanz'!G55)/('7 Bilanz'!G53+'7 Bilanz'!G54)*-1</f>
        <v>#DIV/0!</v>
      </c>
      <c r="J22" s="271"/>
      <c r="K22" s="278" t="e">
        <f>SUMIF('7 Bilanz'!K55,"&lt;0",'7 Bilanz'!K55)/('7 Bilanz'!K53+'7 Bilanz'!K54)*-1</f>
        <v>#DIV/0!</v>
      </c>
      <c r="L22" s="67"/>
      <c r="M22" s="278" t="e">
        <f ca="1">SUMIF('7 Bilanz'!O55,"&lt;0",'7 Bilanz'!O55)/('7 Bilanz'!O53+'7 Bilanz'!O54)*-1</f>
        <v>#DIV/0!</v>
      </c>
      <c r="N22" s="268"/>
      <c r="O22" s="278" t="e">
        <f ca="1">SUMIF('7 Bilanz'!S55,"&lt;0",'7 Bilanz'!S55)/('7 Bilanz'!S53+'7 Bilanz'!S54)*-1</f>
        <v>#DIV/0!</v>
      </c>
      <c r="P22" s="268"/>
      <c r="Q22" s="278" t="e">
        <f ca="1">SUMIF('7 Bilanz'!W55,"&lt;0",'7 Bilanz'!W55)/('7 Bilanz'!W53+'7 Bilanz'!W54)*-1</f>
        <v>#DIV/0!</v>
      </c>
    </row>
    <row r="23" spans="1:17" ht="4.5" customHeight="1">
      <c r="A23" s="265"/>
      <c r="B23" s="265"/>
      <c r="C23" s="265"/>
      <c r="D23" s="266"/>
      <c r="E23" s="275"/>
      <c r="F23" s="266"/>
      <c r="G23" s="267"/>
      <c r="H23" s="266"/>
      <c r="I23" s="267"/>
      <c r="J23" s="266"/>
      <c r="K23" s="267"/>
      <c r="L23" s="265"/>
      <c r="M23" s="267"/>
      <c r="N23" s="266"/>
      <c r="O23" s="267"/>
      <c r="P23" s="266"/>
      <c r="Q23" s="267"/>
    </row>
    <row r="24" spans="1:17">
      <c r="A24" s="122" t="s">
        <v>81</v>
      </c>
      <c r="B24" s="67"/>
      <c r="C24" s="183" t="s">
        <v>23</v>
      </c>
      <c r="D24" s="280"/>
      <c r="E24" s="269"/>
      <c r="F24" s="280"/>
      <c r="G24" s="192">
        <f>'5 Erfolg'!D29+'5 Erfolg'!D24</f>
        <v>0</v>
      </c>
      <c r="H24" s="280"/>
      <c r="I24" s="192">
        <f>'5 Erfolg'!H29+'5 Erfolg'!H24</f>
        <v>0</v>
      </c>
      <c r="J24" s="280"/>
      <c r="K24" s="192">
        <f>'5 Erfolg'!L29+'5 Erfolg'!L24</f>
        <v>0</v>
      </c>
      <c r="L24" s="79"/>
      <c r="M24" s="192">
        <f>'6 Liquidität'!AB30</f>
        <v>0</v>
      </c>
      <c r="N24" s="280"/>
      <c r="O24" s="192">
        <f>'6 Liquidität'!BD30</f>
        <v>0</v>
      </c>
      <c r="P24" s="280"/>
      <c r="Q24" s="192">
        <f>'6 Liquidität'!CF30</f>
        <v>0</v>
      </c>
    </row>
    <row r="25" spans="1:17">
      <c r="A25" s="123"/>
      <c r="B25" s="67"/>
      <c r="C25" s="132" t="s">
        <v>85</v>
      </c>
      <c r="D25" s="268"/>
      <c r="E25" s="243"/>
      <c r="F25" s="268"/>
      <c r="G25" s="193" t="s">
        <v>123</v>
      </c>
      <c r="H25" s="268"/>
      <c r="I25" s="193" t="s">
        <v>123</v>
      </c>
      <c r="J25" s="268"/>
      <c r="K25" s="193" t="s">
        <v>123</v>
      </c>
      <c r="L25" s="67"/>
      <c r="M25" s="193">
        <f>'6 Liquidität'!AB30+'6 Liquidität'!AB36</f>
        <v>0</v>
      </c>
      <c r="N25" s="268"/>
      <c r="O25" s="193">
        <f>'6 Liquidität'!BD30+'6 Liquidität'!BD36</f>
        <v>0</v>
      </c>
      <c r="P25" s="268"/>
      <c r="Q25" s="193">
        <f>'6 Liquidität'!CF30+'6 Liquidität'!CF36</f>
        <v>0</v>
      </c>
    </row>
    <row r="26" spans="1:17">
      <c r="A26" s="123"/>
      <c r="B26" s="67"/>
      <c r="C26" s="132" t="s">
        <v>83</v>
      </c>
      <c r="D26" s="271"/>
      <c r="E26" s="272"/>
      <c r="F26" s="271"/>
      <c r="G26" s="273" t="e">
        <f>SUM('7 Bilanz'!C13:C14)/'7 Bilanz'!C43</f>
        <v>#DIV/0!</v>
      </c>
      <c r="H26" s="271"/>
      <c r="I26" s="273" t="e">
        <f>SUM('7 Bilanz'!G13:G14)/'7 Bilanz'!G43</f>
        <v>#DIV/0!</v>
      </c>
      <c r="J26" s="271"/>
      <c r="K26" s="273" t="e">
        <f>SUM('7 Bilanz'!K13:K14)/'7 Bilanz'!K43</f>
        <v>#DIV/0!</v>
      </c>
      <c r="L26" s="67"/>
      <c r="M26" s="273" t="e">
        <f ca="1">SUM('7 Bilanz'!O13:O14)/'7 Bilanz'!O43</f>
        <v>#DIV/0!</v>
      </c>
      <c r="N26" s="271"/>
      <c r="O26" s="273" t="e">
        <f ca="1">SUM('7 Bilanz'!S13:S14)/'7 Bilanz'!S43</f>
        <v>#DIV/0!</v>
      </c>
      <c r="P26" s="271"/>
      <c r="Q26" s="273" t="e">
        <f ca="1">SUM('7 Bilanz'!W13:W14)/'7 Bilanz'!W43</f>
        <v>#DIV/0!</v>
      </c>
    </row>
    <row r="27" spans="1:17">
      <c r="A27" s="124"/>
      <c r="B27" s="67"/>
      <c r="C27" s="132" t="s">
        <v>25</v>
      </c>
      <c r="D27" s="271"/>
      <c r="E27" s="272"/>
      <c r="F27" s="271"/>
      <c r="G27" s="273" t="e">
        <f>'7 Bilanz'!C21/'7 Bilanz'!C43</f>
        <v>#DIV/0!</v>
      </c>
      <c r="H27" s="271"/>
      <c r="I27" s="273" t="e">
        <f>'7 Bilanz'!G21/'7 Bilanz'!G43</f>
        <v>#DIV/0!</v>
      </c>
      <c r="J27" s="271"/>
      <c r="K27" s="273" t="e">
        <f>'7 Bilanz'!K21/'7 Bilanz'!K43</f>
        <v>#DIV/0!</v>
      </c>
      <c r="L27" s="67"/>
      <c r="M27" s="273" t="e">
        <f ca="1">'7 Bilanz'!O21/'7 Bilanz'!O43</f>
        <v>#DIV/0!</v>
      </c>
      <c r="N27" s="271"/>
      <c r="O27" s="273" t="e">
        <f ca="1">'7 Bilanz'!S21/'7 Bilanz'!S43</f>
        <v>#DIV/0!</v>
      </c>
      <c r="P27" s="271"/>
      <c r="Q27" s="273" t="e">
        <f ca="1">'7 Bilanz'!W21/'7 Bilanz'!W43</f>
        <v>#DIV/0!</v>
      </c>
    </row>
  </sheetData>
  <conditionalFormatting sqref="M22">
    <cfRule type="cellIs" dxfId="2" priority="3" stopIfTrue="1" operator="greaterThan">
      <formula>0.49</formula>
    </cfRule>
  </conditionalFormatting>
  <conditionalFormatting sqref="O22">
    <cfRule type="cellIs" dxfId="1" priority="2" stopIfTrue="1" operator="greaterThan">
      <formula>0.49</formula>
    </cfRule>
  </conditionalFormatting>
  <conditionalFormatting sqref="Q22">
    <cfRule type="cellIs" dxfId="0" priority="1" stopIfTrue="1" operator="greaterThan">
      <formula>0.49</formula>
    </cfRule>
  </conditionalFormatting>
  <hyperlinks>
    <hyperlink ref="A4" location="Titel!A1" display="Titel!A1" xr:uid="{00000000-0004-0000-09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4:D107"/>
  <sheetViews>
    <sheetView showGridLines="0" topLeftCell="A7" zoomScaleNormal="100" workbookViewId="0">
      <selection activeCell="A10" sqref="A10:D10"/>
    </sheetView>
  </sheetViews>
  <sheetFormatPr baseColWidth="10" defaultRowHeight="12.75"/>
  <cols>
    <col min="1" max="1" width="2" style="65" customWidth="1"/>
    <col min="2" max="2" width="14.140625" style="65" customWidth="1"/>
    <col min="3" max="3" width="0.5703125" style="65" customWidth="1"/>
    <col min="4" max="4" width="114.85546875" style="81" customWidth="1"/>
    <col min="5" max="16384" width="11.42578125" style="44"/>
  </cols>
  <sheetData>
    <row r="4" spans="1:4" s="7" customFormat="1" ht="18">
      <c r="A4" s="72" t="str">
        <f>Titel!A17</f>
        <v>[Finanzplan 20XX-20XX]</v>
      </c>
      <c r="B4" s="8"/>
      <c r="C4" s="8"/>
      <c r="D4" s="61"/>
    </row>
    <row r="5" spans="1:4" s="53" customFormat="1" ht="12.75" customHeight="1">
      <c r="A5" s="73" t="str">
        <f>Titel!A18</f>
        <v>[Ihre Firma]</v>
      </c>
      <c r="B5" s="54"/>
      <c r="C5" s="54"/>
      <c r="D5" s="62"/>
    </row>
    <row r="6" spans="1:4" s="9" customFormat="1" ht="12.75" customHeight="1">
      <c r="A6" s="8"/>
      <c r="B6" s="8"/>
      <c r="C6" s="8"/>
      <c r="D6" s="63"/>
    </row>
    <row r="7" spans="1:4" s="78" customFormat="1" ht="12.75" customHeight="1">
      <c r="A7" s="8"/>
      <c r="B7" s="8"/>
      <c r="C7" s="8"/>
      <c r="D7" s="69"/>
    </row>
    <row r="8" spans="1:4" s="9" customFormat="1" ht="12.75" customHeight="1">
      <c r="A8" s="74" t="s">
        <v>55</v>
      </c>
      <c r="B8" s="10"/>
      <c r="C8" s="10"/>
      <c r="D8" s="64"/>
    </row>
    <row r="9" spans="1:4" s="78" customFormat="1" ht="4.5" customHeight="1">
      <c r="A9" s="63"/>
      <c r="B9" s="63"/>
      <c r="C9" s="63"/>
    </row>
    <row r="10" spans="1:4" s="78" customFormat="1" ht="155.25" customHeight="1">
      <c r="A10" s="330" t="s">
        <v>156</v>
      </c>
      <c r="B10" s="331"/>
      <c r="C10" s="331"/>
      <c r="D10" s="331"/>
    </row>
    <row r="11" spans="1:4" s="78" customFormat="1">
      <c r="A11" s="63"/>
      <c r="B11" s="63"/>
      <c r="C11" s="63"/>
    </row>
    <row r="12" spans="1:4" s="9" customFormat="1" ht="12.75" customHeight="1">
      <c r="A12" s="74" t="s">
        <v>49</v>
      </c>
      <c r="B12" s="10"/>
      <c r="C12" s="10"/>
      <c r="D12" s="64"/>
    </row>
    <row r="13" spans="1:4" s="78" customFormat="1" ht="4.5" customHeight="1">
      <c r="A13" s="80"/>
      <c r="B13" s="80"/>
      <c r="C13" s="80"/>
      <c r="D13" s="69"/>
    </row>
    <row r="14" spans="1:4" s="82" customFormat="1" ht="103.5" customHeight="1">
      <c r="A14" s="332" t="s">
        <v>179</v>
      </c>
      <c r="B14" s="333"/>
      <c r="C14" s="333"/>
      <c r="D14" s="333"/>
    </row>
    <row r="15" spans="1:4" s="78" customFormat="1">
      <c r="A15" s="63"/>
      <c r="B15" s="63"/>
      <c r="C15" s="63"/>
    </row>
    <row r="16" spans="1:4" s="9" customFormat="1" ht="12.75" customHeight="1">
      <c r="A16" s="74" t="s">
        <v>158</v>
      </c>
      <c r="B16" s="10"/>
      <c r="C16" s="10"/>
      <c r="D16" s="64"/>
    </row>
    <row r="17" spans="1:4" s="78" customFormat="1" ht="4.5" customHeight="1">
      <c r="A17" s="80"/>
      <c r="B17" s="80"/>
      <c r="C17" s="80"/>
      <c r="D17" s="69"/>
    </row>
    <row r="18" spans="1:4" s="82" customFormat="1" ht="63.75" customHeight="1">
      <c r="A18" s="332" t="s">
        <v>178</v>
      </c>
      <c r="B18" s="333"/>
      <c r="C18" s="333"/>
      <c r="D18" s="333"/>
    </row>
    <row r="19" spans="1:4" s="78" customFormat="1">
      <c r="A19" s="63"/>
      <c r="B19" s="63"/>
      <c r="C19" s="63"/>
    </row>
    <row r="20" spans="1:4" s="9" customFormat="1" ht="12.75" customHeight="1">
      <c r="A20" s="74" t="s">
        <v>52</v>
      </c>
      <c r="B20" s="10"/>
      <c r="C20" s="10"/>
      <c r="D20" s="64"/>
    </row>
    <row r="21" spans="1:4" s="78" customFormat="1" ht="4.5" customHeight="1">
      <c r="A21" s="63"/>
      <c r="B21" s="63"/>
      <c r="C21" s="63"/>
    </row>
    <row r="22" spans="1:4" s="79" customFormat="1" ht="12.75" customHeight="1">
      <c r="A22" s="76" t="s">
        <v>58</v>
      </c>
      <c r="B22" s="76"/>
      <c r="C22" s="75"/>
      <c r="D22" s="76" t="s">
        <v>59</v>
      </c>
    </row>
    <row r="23" spans="1:4" s="79" customFormat="1" ht="3" customHeight="1">
      <c r="A23" s="75"/>
      <c r="B23" s="68"/>
      <c r="C23" s="68"/>
      <c r="D23" s="46"/>
    </row>
    <row r="24" spans="1:4" s="79" customFormat="1" ht="25.5">
      <c r="A24" s="238">
        <v>1</v>
      </c>
      <c r="B24" s="239" t="s">
        <v>41</v>
      </c>
      <c r="C24" s="68"/>
      <c r="D24" s="77" t="s">
        <v>128</v>
      </c>
    </row>
    <row r="25" spans="1:4" s="79" customFormat="1" ht="3" customHeight="1">
      <c r="A25" s="240"/>
      <c r="B25" s="240"/>
      <c r="C25" s="68"/>
      <c r="D25" s="46"/>
    </row>
    <row r="26" spans="1:4" s="79" customFormat="1" ht="25.5">
      <c r="A26" s="238">
        <v>2</v>
      </c>
      <c r="B26" s="239" t="s">
        <v>125</v>
      </c>
      <c r="C26" s="68"/>
      <c r="D26" s="77" t="s">
        <v>56</v>
      </c>
    </row>
    <row r="27" spans="1:4" s="79" customFormat="1" ht="3" customHeight="1">
      <c r="A27" s="240"/>
      <c r="B27" s="240"/>
      <c r="C27" s="68"/>
      <c r="D27" s="46"/>
    </row>
    <row r="28" spans="1:4" s="79" customFormat="1" ht="25.5">
      <c r="A28" s="238">
        <v>3</v>
      </c>
      <c r="B28" s="239" t="s">
        <v>126</v>
      </c>
      <c r="C28" s="68"/>
      <c r="D28" s="77" t="s">
        <v>57</v>
      </c>
    </row>
    <row r="29" spans="1:4" s="79" customFormat="1" ht="3" customHeight="1">
      <c r="A29" s="240"/>
      <c r="B29" s="240"/>
      <c r="C29" s="68"/>
      <c r="D29" s="46"/>
    </row>
    <row r="30" spans="1:4" s="67" customFormat="1" ht="38.25">
      <c r="A30" s="238">
        <v>4</v>
      </c>
      <c r="B30" s="239" t="s">
        <v>124</v>
      </c>
      <c r="C30" s="68"/>
      <c r="D30" s="77" t="s">
        <v>151</v>
      </c>
    </row>
    <row r="31" spans="1:4" s="79" customFormat="1" ht="3" customHeight="1">
      <c r="A31" s="240"/>
      <c r="B31" s="240"/>
      <c r="C31" s="68"/>
      <c r="D31" s="46"/>
    </row>
    <row r="32" spans="1:4" s="67" customFormat="1" ht="25.5">
      <c r="A32" s="238">
        <v>5</v>
      </c>
      <c r="B32" s="239" t="s">
        <v>82</v>
      </c>
      <c r="C32" s="68"/>
      <c r="D32" s="77" t="s">
        <v>173</v>
      </c>
    </row>
    <row r="33" spans="1:4" s="79" customFormat="1" ht="3" customHeight="1">
      <c r="A33" s="240"/>
      <c r="B33" s="240"/>
      <c r="C33" s="68"/>
      <c r="D33" s="46"/>
    </row>
    <row r="34" spans="1:4" s="67" customFormat="1" ht="76.5">
      <c r="A34" s="238">
        <v>6</v>
      </c>
      <c r="B34" s="239" t="s">
        <v>81</v>
      </c>
      <c r="C34" s="68"/>
      <c r="D34" s="77" t="s">
        <v>174</v>
      </c>
    </row>
    <row r="35" spans="1:4" s="79" customFormat="1" ht="3" customHeight="1">
      <c r="A35" s="240"/>
      <c r="B35" s="240"/>
      <c r="C35" s="68"/>
      <c r="D35" s="46"/>
    </row>
    <row r="36" spans="1:4" s="67" customFormat="1" ht="63.75">
      <c r="A36" s="238">
        <v>7</v>
      </c>
      <c r="B36" s="239" t="s">
        <v>127</v>
      </c>
      <c r="C36" s="68"/>
      <c r="D36" s="77" t="s">
        <v>150</v>
      </c>
    </row>
    <row r="37" spans="1:4" s="79" customFormat="1" ht="3" customHeight="1">
      <c r="A37" s="240"/>
      <c r="B37" s="240"/>
      <c r="C37" s="68"/>
      <c r="D37" s="46"/>
    </row>
    <row r="38" spans="1:4" s="67" customFormat="1" ht="51">
      <c r="A38" s="238">
        <v>8</v>
      </c>
      <c r="B38" s="239" t="s">
        <v>21</v>
      </c>
      <c r="C38" s="68"/>
      <c r="D38" s="77" t="s">
        <v>129</v>
      </c>
    </row>
    <row r="39" spans="1:4" s="79" customFormat="1" ht="3" customHeight="1">
      <c r="A39" s="240"/>
      <c r="B39" s="240"/>
      <c r="C39" s="68"/>
      <c r="D39" s="46"/>
    </row>
    <row r="40" spans="1:4" s="67" customFormat="1" ht="51">
      <c r="A40" s="238" t="s">
        <v>54</v>
      </c>
      <c r="B40" s="239" t="s">
        <v>51</v>
      </c>
      <c r="C40" s="68"/>
      <c r="D40" s="77" t="s">
        <v>157</v>
      </c>
    </row>
    <row r="41" spans="1:4" s="67" customFormat="1">
      <c r="A41" s="75"/>
      <c r="B41" s="68"/>
      <c r="C41" s="68"/>
      <c r="D41" s="46"/>
    </row>
    <row r="46" spans="1:4" s="67" customFormat="1">
      <c r="A46" s="71"/>
      <c r="B46" s="70"/>
      <c r="C46" s="70"/>
      <c r="D46" s="66"/>
    </row>
    <row r="47" spans="1:4" s="67" customFormat="1">
      <c r="A47" s="71"/>
      <c r="B47" s="70"/>
      <c r="C47" s="70"/>
      <c r="D47" s="66"/>
    </row>
    <row r="48" spans="1:4" s="67" customFormat="1">
      <c r="A48" s="71"/>
      <c r="B48" s="70"/>
      <c r="C48" s="70"/>
    </row>
    <row r="49" spans="1:3" s="67" customFormat="1">
      <c r="A49" s="71"/>
      <c r="B49" s="70"/>
      <c r="C49" s="70"/>
    </row>
    <row r="50" spans="1:3" s="67" customFormat="1">
      <c r="A50" s="71"/>
      <c r="B50" s="70"/>
      <c r="C50" s="70"/>
    </row>
    <row r="51" spans="1:3" s="67" customFormat="1">
      <c r="A51" s="71"/>
      <c r="B51" s="70"/>
      <c r="C51" s="70"/>
    </row>
    <row r="52" spans="1:3" s="67" customFormat="1">
      <c r="A52" s="71"/>
      <c r="B52" s="70"/>
      <c r="C52" s="70"/>
    </row>
    <row r="53" spans="1:3" s="67" customFormat="1">
      <c r="A53" s="71"/>
      <c r="B53" s="70"/>
      <c r="C53" s="70"/>
    </row>
    <row r="54" spans="1:3" s="67" customFormat="1">
      <c r="A54" s="71"/>
      <c r="B54" s="70"/>
      <c r="C54" s="70"/>
    </row>
    <row r="55" spans="1:3" s="67" customFormat="1">
      <c r="A55" s="71"/>
      <c r="B55" s="70"/>
      <c r="C55" s="70"/>
    </row>
    <row r="56" spans="1:3" s="67" customFormat="1">
      <c r="A56" s="71"/>
      <c r="B56" s="70"/>
      <c r="C56" s="70"/>
    </row>
    <row r="57" spans="1:3" s="67" customFormat="1">
      <c r="A57" s="71"/>
      <c r="B57" s="70"/>
      <c r="C57" s="70"/>
    </row>
    <row r="58" spans="1:3" s="67" customFormat="1">
      <c r="A58" s="71"/>
      <c r="B58" s="70"/>
      <c r="C58" s="70"/>
    </row>
    <row r="59" spans="1:3" s="67" customFormat="1">
      <c r="A59" s="71"/>
      <c r="B59" s="70"/>
      <c r="C59" s="70"/>
    </row>
    <row r="60" spans="1:3" s="67" customFormat="1">
      <c r="A60" s="71"/>
      <c r="B60" s="70"/>
      <c r="C60" s="70"/>
    </row>
    <row r="61" spans="1:3" s="67" customFormat="1">
      <c r="A61" s="71"/>
      <c r="B61" s="70"/>
      <c r="C61" s="70"/>
    </row>
    <row r="62" spans="1:3" s="67" customFormat="1">
      <c r="A62" s="71"/>
      <c r="B62" s="70"/>
      <c r="C62" s="70"/>
    </row>
    <row r="63" spans="1:3" s="67" customFormat="1">
      <c r="A63" s="71"/>
      <c r="B63" s="70"/>
      <c r="C63" s="70"/>
    </row>
    <row r="64" spans="1:3" s="67" customFormat="1">
      <c r="A64" s="71"/>
      <c r="B64" s="70"/>
      <c r="C64" s="70"/>
    </row>
    <row r="65" spans="1:3" s="67" customFormat="1">
      <c r="A65" s="71"/>
      <c r="B65" s="70"/>
      <c r="C65" s="70"/>
    </row>
    <row r="66" spans="1:3" s="67" customFormat="1">
      <c r="A66" s="71"/>
      <c r="B66" s="70"/>
      <c r="C66" s="70"/>
    </row>
    <row r="67" spans="1:3" s="67" customFormat="1">
      <c r="A67" s="71"/>
      <c r="B67" s="70"/>
      <c r="C67" s="70"/>
    </row>
    <row r="68" spans="1:3" s="67" customFormat="1">
      <c r="A68" s="71"/>
      <c r="B68" s="70"/>
      <c r="C68" s="70"/>
    </row>
    <row r="69" spans="1:3" s="67" customFormat="1">
      <c r="A69" s="71"/>
      <c r="B69" s="70"/>
      <c r="C69" s="70"/>
    </row>
    <row r="70" spans="1:3" s="67" customFormat="1">
      <c r="A70" s="71"/>
      <c r="B70" s="70"/>
      <c r="C70" s="70"/>
    </row>
    <row r="71" spans="1:3" s="67" customFormat="1">
      <c r="A71" s="71"/>
      <c r="B71" s="70"/>
      <c r="C71" s="70"/>
    </row>
    <row r="72" spans="1:3">
      <c r="A72" s="71"/>
      <c r="B72" s="71"/>
      <c r="C72" s="71"/>
    </row>
    <row r="73" spans="1:3">
      <c r="A73" s="71"/>
      <c r="B73" s="71"/>
      <c r="C73" s="71"/>
    </row>
    <row r="74" spans="1:3">
      <c r="A74" s="71"/>
      <c r="B74" s="71"/>
      <c r="C74" s="71"/>
    </row>
    <row r="75" spans="1:3">
      <c r="A75" s="71"/>
      <c r="B75" s="71"/>
      <c r="C75" s="71"/>
    </row>
    <row r="76" spans="1:3">
      <c r="A76" s="71"/>
      <c r="B76" s="71"/>
      <c r="C76" s="71"/>
    </row>
    <row r="77" spans="1:3">
      <c r="A77" s="71"/>
      <c r="B77" s="71"/>
      <c r="C77" s="71"/>
    </row>
    <row r="78" spans="1:3">
      <c r="A78" s="71"/>
      <c r="B78" s="71"/>
      <c r="C78" s="71"/>
    </row>
    <row r="79" spans="1:3">
      <c r="A79" s="71"/>
      <c r="B79" s="71"/>
      <c r="C79" s="71"/>
    </row>
    <row r="80" spans="1:3">
      <c r="A80" s="71"/>
      <c r="B80" s="71"/>
      <c r="C80" s="71"/>
    </row>
    <row r="81" spans="1:3">
      <c r="A81" s="71"/>
      <c r="B81" s="71"/>
      <c r="C81" s="71"/>
    </row>
    <row r="82" spans="1:3">
      <c r="A82" s="71"/>
      <c r="B82" s="71"/>
      <c r="C82" s="71"/>
    </row>
    <row r="83" spans="1:3">
      <c r="A83" s="71"/>
      <c r="B83" s="71"/>
      <c r="C83" s="71"/>
    </row>
    <row r="84" spans="1:3">
      <c r="A84" s="71"/>
      <c r="B84" s="71"/>
      <c r="C84" s="71"/>
    </row>
    <row r="85" spans="1:3">
      <c r="A85" s="71"/>
      <c r="B85" s="71"/>
      <c r="C85" s="71"/>
    </row>
    <row r="86" spans="1:3">
      <c r="A86" s="71"/>
      <c r="B86" s="71"/>
      <c r="C86" s="71"/>
    </row>
    <row r="87" spans="1:3">
      <c r="A87" s="71"/>
      <c r="B87" s="71"/>
      <c r="C87" s="71"/>
    </row>
    <row r="88" spans="1:3">
      <c r="A88" s="71"/>
      <c r="B88" s="71"/>
      <c r="C88" s="71"/>
    </row>
    <row r="89" spans="1:3">
      <c r="A89" s="71"/>
      <c r="B89" s="71"/>
      <c r="C89" s="71"/>
    </row>
    <row r="90" spans="1:3">
      <c r="A90" s="71"/>
      <c r="B90" s="71"/>
      <c r="C90" s="71"/>
    </row>
    <row r="91" spans="1:3">
      <c r="A91" s="71"/>
      <c r="B91" s="71"/>
      <c r="C91" s="71"/>
    </row>
    <row r="92" spans="1:3">
      <c r="A92" s="71"/>
      <c r="B92" s="71"/>
      <c r="C92" s="71"/>
    </row>
    <row r="93" spans="1:3">
      <c r="A93" s="71"/>
      <c r="B93" s="71"/>
      <c r="C93" s="71"/>
    </row>
    <row r="94" spans="1:3">
      <c r="A94" s="71"/>
      <c r="B94" s="71"/>
      <c r="C94" s="71"/>
    </row>
    <row r="95" spans="1:3">
      <c r="A95" s="71"/>
      <c r="B95" s="71"/>
      <c r="C95" s="71"/>
    </row>
    <row r="96" spans="1:3">
      <c r="A96" s="71"/>
      <c r="B96" s="71"/>
      <c r="C96" s="71"/>
    </row>
    <row r="97" spans="1:3">
      <c r="A97" s="71"/>
      <c r="B97" s="71"/>
      <c r="C97" s="71"/>
    </row>
    <row r="98" spans="1:3">
      <c r="A98" s="71"/>
      <c r="B98" s="71"/>
      <c r="C98" s="71"/>
    </row>
    <row r="99" spans="1:3">
      <c r="A99" s="71"/>
      <c r="B99" s="71"/>
      <c r="C99" s="71"/>
    </row>
    <row r="100" spans="1:3">
      <c r="A100" s="71"/>
      <c r="B100" s="71"/>
      <c r="C100" s="71"/>
    </row>
    <row r="101" spans="1:3">
      <c r="A101" s="71"/>
      <c r="B101" s="71"/>
      <c r="C101" s="71"/>
    </row>
    <row r="102" spans="1:3">
      <c r="A102" s="71"/>
      <c r="B102" s="71"/>
      <c r="C102" s="71"/>
    </row>
    <row r="103" spans="1:3">
      <c r="A103" s="71"/>
      <c r="B103" s="71"/>
      <c r="C103" s="71"/>
    </row>
    <row r="104" spans="1:3">
      <c r="A104" s="71"/>
      <c r="B104" s="71"/>
      <c r="C104" s="71"/>
    </row>
    <row r="105" spans="1:3">
      <c r="A105" s="71"/>
      <c r="B105" s="71"/>
      <c r="C105" s="71"/>
    </row>
    <row r="106" spans="1:3">
      <c r="A106" s="71"/>
      <c r="B106" s="71"/>
      <c r="C106" s="71"/>
    </row>
    <row r="107" spans="1:3">
      <c r="A107" s="71"/>
      <c r="B107" s="71"/>
      <c r="C107" s="71"/>
    </row>
  </sheetData>
  <mergeCells count="3">
    <mergeCell ref="A10:D10"/>
    <mergeCell ref="A14:D14"/>
    <mergeCell ref="A18:D18"/>
  </mergeCells>
  <hyperlinks>
    <hyperlink ref="B24" location="'1 Umsatz'!A1" display="Umsatzplanung" xr:uid="{00000000-0004-0000-0100-000000000000}"/>
    <hyperlink ref="B26" location="'2 Kosten'!A1" display="Kostenplanung" xr:uid="{00000000-0004-0000-0100-000001000000}"/>
    <hyperlink ref="B28" location="'3 Investitionen'!Drucktitel" display="Investitionsplanung" xr:uid="{00000000-0004-0000-0100-000002000000}"/>
    <hyperlink ref="B30" location="'4 Finanzierung'!Drucktitel" display="Finanzierung" xr:uid="{00000000-0004-0000-0100-000003000000}"/>
    <hyperlink ref="B32" location="Hinweise!A1" display="Erfolg" xr:uid="{00000000-0004-0000-0100-000004000000}"/>
    <hyperlink ref="B34" location="'6 Liquidität'!Drucktitel" display="Liquidität" xr:uid="{00000000-0004-0000-0100-000005000000}"/>
    <hyperlink ref="B36" location="'7 Bilanz'!Drucktitel" display="Bilanz" xr:uid="{00000000-0004-0000-0100-000006000000}"/>
    <hyperlink ref="B38" location="'8 Kennzahlen'!Drucktitel" display="Kennzahlen" xr:uid="{00000000-0004-0000-0100-000007000000}"/>
    <hyperlink ref="A4" location="Titel!A1" display="Titel!A1" xr:uid="{00000000-0004-0000-0100-000008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4:S20"/>
  <sheetViews>
    <sheetView showGridLines="0" zoomScaleNormal="100" workbookViewId="0"/>
  </sheetViews>
  <sheetFormatPr baseColWidth="10" defaultRowHeight="12.75"/>
  <cols>
    <col min="1" max="1" width="3" style="45" customWidth="1"/>
    <col min="2" max="2" width="40.7109375" style="44" customWidth="1"/>
    <col min="3" max="3" width="0.85546875" style="44" customWidth="1"/>
    <col min="4" max="4" width="12.7109375" style="248" customWidth="1"/>
    <col min="5" max="5" width="0.85546875" style="244" customWidth="1"/>
    <col min="6" max="6" width="12.7109375" style="248" customWidth="1"/>
    <col min="7" max="7" width="0.85546875" style="244" customWidth="1"/>
    <col min="8" max="8" width="12.7109375" style="248" customWidth="1"/>
    <col min="9" max="11" width="11.42578125" style="81"/>
    <col min="12" max="12" width="13" style="81" customWidth="1"/>
    <col min="13" max="16384" width="11.42578125" style="81"/>
  </cols>
  <sheetData>
    <row r="4" spans="1:19" s="35" customFormat="1" ht="18">
      <c r="A4" s="72" t="str">
        <f>Titel!A17</f>
        <v>[Finanzplan 20XX-20XX]</v>
      </c>
      <c r="B4" s="37"/>
      <c r="D4" s="37"/>
      <c r="E4" s="38"/>
      <c r="F4" s="39"/>
      <c r="G4" s="38"/>
      <c r="H4" s="39"/>
      <c r="I4" s="37"/>
      <c r="K4" s="36"/>
      <c r="L4" s="37"/>
      <c r="N4" s="37"/>
      <c r="O4" s="38"/>
      <c r="P4" s="39"/>
      <c r="Q4" s="38"/>
      <c r="R4" s="39"/>
      <c r="S4" s="37"/>
    </row>
    <row r="5" spans="1:19" s="53" customFormat="1" ht="12.75" customHeight="1">
      <c r="A5" s="53" t="str">
        <f>Titel!A18</f>
        <v>[Ihre Firma]</v>
      </c>
      <c r="B5" s="54"/>
      <c r="D5" s="54"/>
      <c r="E5" s="55"/>
      <c r="F5" s="56"/>
      <c r="G5" s="55"/>
      <c r="H5" s="56"/>
      <c r="I5" s="54"/>
      <c r="K5" s="60"/>
      <c r="L5" s="54"/>
      <c r="N5" s="54"/>
      <c r="O5" s="55"/>
      <c r="P5" s="56"/>
      <c r="Q5" s="55"/>
      <c r="R5" s="56"/>
      <c r="S5" s="54"/>
    </row>
    <row r="6" spans="1:19" s="28" customFormat="1" ht="12.75" customHeight="1">
      <c r="A6" s="29"/>
      <c r="B6" s="27"/>
      <c r="D6" s="27"/>
      <c r="E6" s="30"/>
      <c r="F6" s="31"/>
      <c r="G6" s="30"/>
      <c r="H6" s="31"/>
      <c r="I6" s="27"/>
      <c r="K6" s="29"/>
      <c r="L6" s="236"/>
      <c r="N6" s="27"/>
      <c r="O6" s="30"/>
      <c r="P6" s="31"/>
      <c r="Q6" s="30"/>
      <c r="R6" s="31"/>
      <c r="S6" s="27"/>
    </row>
    <row r="7" spans="1:19" s="28" customFormat="1" ht="12.75" customHeight="1">
      <c r="A7" s="29"/>
      <c r="B7" s="27"/>
      <c r="D7" s="27"/>
      <c r="E7" s="30"/>
      <c r="F7" s="31"/>
      <c r="G7" s="30"/>
      <c r="H7" s="31"/>
      <c r="I7" s="27"/>
      <c r="K7" s="81"/>
      <c r="L7" s="27"/>
      <c r="N7" s="27"/>
      <c r="O7" s="30"/>
      <c r="P7" s="31"/>
      <c r="Q7" s="30"/>
      <c r="R7" s="31"/>
      <c r="S7" s="27"/>
    </row>
    <row r="8" spans="1:19">
      <c r="A8" s="18" t="s">
        <v>53</v>
      </c>
      <c r="B8" s="5"/>
      <c r="C8" s="11"/>
      <c r="D8" s="96" t="str">
        <f>"Plan "&amp;Titel!$B$24</f>
        <v>Plan [1. Planjahr]</v>
      </c>
      <c r="E8" s="97"/>
      <c r="F8" s="96" t="e">
        <f>"Plan "&amp;Titel!$B$24+1</f>
        <v>#VALUE!</v>
      </c>
      <c r="G8" s="97"/>
      <c r="H8" s="96" t="e">
        <f>"Plan "&amp;Titel!$B$24+2</f>
        <v>#VALUE!</v>
      </c>
    </row>
    <row r="9" spans="1:19" ht="3.75" customHeight="1">
      <c r="B9" s="46"/>
      <c r="C9" s="244"/>
      <c r="D9" s="245"/>
      <c r="E9" s="245"/>
      <c r="F9" s="245"/>
      <c r="G9" s="245"/>
      <c r="H9" s="245"/>
    </row>
    <row r="10" spans="1:19">
      <c r="A10" s="117" t="s">
        <v>131</v>
      </c>
      <c r="B10" s="46"/>
      <c r="C10" s="244"/>
      <c r="D10" s="120"/>
      <c r="E10" s="120"/>
      <c r="F10" s="120"/>
      <c r="G10" s="120"/>
      <c r="H10" s="120"/>
    </row>
    <row r="11" spans="1:19">
      <c r="A11" s="334"/>
      <c r="B11" s="335"/>
      <c r="C11" s="244"/>
      <c r="D11" s="246"/>
      <c r="E11" s="120"/>
      <c r="F11" s="246"/>
      <c r="G11" s="120"/>
      <c r="H11" s="246"/>
    </row>
    <row r="12" spans="1:19">
      <c r="A12" s="334"/>
      <c r="B12" s="335"/>
      <c r="C12" s="244"/>
      <c r="D12" s="247"/>
      <c r="E12" s="120"/>
      <c r="F12" s="247"/>
      <c r="G12" s="120"/>
      <c r="H12" s="247"/>
    </row>
    <row r="13" spans="1:19">
      <c r="A13" s="334"/>
      <c r="B13" s="335"/>
      <c r="C13" s="244"/>
      <c r="D13" s="247"/>
      <c r="E13" s="120"/>
      <c r="F13" s="247"/>
      <c r="G13" s="120"/>
      <c r="H13" s="247"/>
    </row>
    <row r="14" spans="1:19">
      <c r="A14" s="334"/>
      <c r="B14" s="335"/>
      <c r="C14" s="244"/>
      <c r="D14" s="247"/>
      <c r="E14" s="120"/>
      <c r="F14" s="247"/>
      <c r="G14" s="120"/>
      <c r="H14" s="247"/>
    </row>
    <row r="15" spans="1:19">
      <c r="A15" s="334"/>
      <c r="B15" s="335"/>
      <c r="C15" s="244"/>
      <c r="D15" s="247"/>
      <c r="E15" s="120"/>
      <c r="F15" s="247"/>
      <c r="G15" s="120"/>
      <c r="H15" s="247"/>
    </row>
    <row r="16" spans="1:19">
      <c r="A16" s="334"/>
      <c r="B16" s="335"/>
      <c r="C16" s="244"/>
      <c r="D16" s="247"/>
      <c r="E16" s="120"/>
      <c r="F16" s="247"/>
      <c r="G16" s="120"/>
      <c r="H16" s="247"/>
    </row>
    <row r="17" spans="1:8">
      <c r="A17" s="334"/>
      <c r="B17" s="335"/>
      <c r="C17" s="244"/>
      <c r="D17" s="247"/>
      <c r="E17" s="120"/>
      <c r="F17" s="247"/>
      <c r="G17" s="120"/>
      <c r="H17" s="247"/>
    </row>
    <row r="18" spans="1:8">
      <c r="A18" s="334"/>
      <c r="B18" s="335"/>
      <c r="C18" s="244"/>
      <c r="D18" s="247"/>
      <c r="E18" s="120"/>
      <c r="F18" s="247"/>
      <c r="G18" s="120"/>
      <c r="H18" s="247"/>
    </row>
    <row r="19" spans="1:8" ht="6" customHeight="1">
      <c r="A19" s="117"/>
      <c r="B19" s="46"/>
      <c r="C19" s="244"/>
      <c r="D19" s="119"/>
      <c r="E19" s="120"/>
      <c r="F19" s="119"/>
      <c r="G19" s="120"/>
      <c r="H19" s="119"/>
    </row>
    <row r="20" spans="1:8">
      <c r="A20" s="17" t="s">
        <v>130</v>
      </c>
      <c r="B20" s="17"/>
      <c r="C20" s="14"/>
      <c r="D20" s="95">
        <f>SUM(D10:D19)</f>
        <v>0</v>
      </c>
      <c r="E20" s="25"/>
      <c r="F20" s="95">
        <f>SUM(F10:F19)</f>
        <v>0</v>
      </c>
      <c r="G20" s="25"/>
      <c r="H20" s="95">
        <f>SUM(H10:H19)</f>
        <v>0</v>
      </c>
    </row>
  </sheetData>
  <mergeCells count="8">
    <mergeCell ref="A17:B17"/>
    <mergeCell ref="A18:B18"/>
    <mergeCell ref="A11:B11"/>
    <mergeCell ref="A12:B12"/>
    <mergeCell ref="A13:B13"/>
    <mergeCell ref="A14:B14"/>
    <mergeCell ref="A15:B15"/>
    <mergeCell ref="A16:B16"/>
  </mergeCells>
  <phoneticPr fontId="8" type="noConversion"/>
  <hyperlinks>
    <hyperlink ref="A4" location="Titel!A1" display="Titel!A1" xr:uid="{00000000-0004-0000-02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dimension ref="A4:Q42"/>
  <sheetViews>
    <sheetView showGridLines="0" zoomScaleNormal="100" workbookViewId="0"/>
  </sheetViews>
  <sheetFormatPr baseColWidth="10" defaultRowHeight="12.75" outlineLevelRow="1"/>
  <cols>
    <col min="1" max="1" width="49" style="45" bestFit="1" customWidth="1"/>
    <col min="2" max="2" width="0.85546875" style="44" customWidth="1"/>
    <col min="3" max="3" width="12.7109375" style="248" customWidth="1"/>
    <col min="4" max="4" width="0.85546875" style="244" customWidth="1"/>
    <col min="5" max="5" width="12.7109375" style="248" customWidth="1"/>
    <col min="6" max="6" width="0.85546875" style="244" customWidth="1"/>
    <col min="7" max="7" width="12.7109375" style="248" customWidth="1"/>
    <col min="8" max="9" width="11.42578125" style="81"/>
    <col min="10" max="10" width="19.140625" style="81" customWidth="1"/>
    <col min="11" max="11" width="16" style="81" customWidth="1"/>
    <col min="12" max="16384" width="11.42578125" style="81"/>
  </cols>
  <sheetData>
    <row r="4" spans="1:17" s="35" customFormat="1" ht="18">
      <c r="A4" s="72" t="str">
        <f>Titel!A17</f>
        <v>[Finanzplan 20XX-20XX]</v>
      </c>
      <c r="C4" s="39"/>
      <c r="D4" s="38"/>
      <c r="E4" s="39"/>
      <c r="F4" s="38"/>
      <c r="G4" s="39"/>
      <c r="H4" s="37"/>
      <c r="J4" s="36"/>
      <c r="K4" s="37"/>
      <c r="L4" s="37"/>
      <c r="M4" s="38"/>
      <c r="N4" s="39"/>
      <c r="O4" s="38"/>
      <c r="P4" s="39"/>
      <c r="Q4" s="37"/>
    </row>
    <row r="5" spans="1:17" s="53" customFormat="1" ht="12.75" customHeight="1">
      <c r="A5" s="53" t="str">
        <f>Titel!A18</f>
        <v>[Ihre Firma]</v>
      </c>
      <c r="C5" s="56"/>
      <c r="D5" s="55"/>
      <c r="E5" s="56"/>
      <c r="F5" s="55"/>
      <c r="G5" s="56"/>
      <c r="H5" s="54"/>
      <c r="J5" s="60"/>
      <c r="K5" s="54"/>
      <c r="L5" s="54"/>
      <c r="M5" s="55"/>
      <c r="N5" s="56"/>
      <c r="O5" s="55"/>
      <c r="P5" s="56"/>
      <c r="Q5" s="54"/>
    </row>
    <row r="6" spans="1:17" s="28" customFormat="1" ht="12.75" customHeight="1">
      <c r="A6" s="29"/>
      <c r="C6" s="31"/>
      <c r="D6" s="30"/>
      <c r="E6" s="31"/>
      <c r="F6" s="30"/>
      <c r="G6" s="31"/>
      <c r="H6" s="27"/>
      <c r="J6" s="29"/>
      <c r="K6" s="27"/>
      <c r="L6" s="27"/>
      <c r="M6" s="30"/>
      <c r="N6" s="31"/>
      <c r="O6" s="30"/>
      <c r="P6" s="31"/>
      <c r="Q6" s="27"/>
    </row>
    <row r="7" spans="1:17" s="28" customFormat="1" ht="12.75" customHeight="1">
      <c r="A7" s="29"/>
      <c r="C7" s="31"/>
      <c r="D7" s="30"/>
      <c r="E7" s="31"/>
      <c r="F7" s="30"/>
      <c r="G7" s="31"/>
      <c r="H7" s="27"/>
      <c r="J7" s="29"/>
      <c r="K7" s="27"/>
      <c r="L7" s="27"/>
      <c r="M7" s="30"/>
      <c r="N7" s="31"/>
      <c r="O7" s="30"/>
      <c r="P7" s="31"/>
      <c r="Q7" s="27"/>
    </row>
    <row r="8" spans="1:17">
      <c r="A8" s="18" t="s">
        <v>50</v>
      </c>
      <c r="B8" s="11"/>
      <c r="C8" s="96" t="str">
        <f>"Plan "&amp;Titel!$B$24</f>
        <v>Plan [1. Planjahr]</v>
      </c>
      <c r="D8" s="97"/>
      <c r="E8" s="96" t="e">
        <f>"Plan "&amp;Titel!$B$24+1</f>
        <v>#VALUE!</v>
      </c>
      <c r="F8" s="97"/>
      <c r="G8" s="96" t="e">
        <f>"Plan "&amp;Titel!$B$24+2</f>
        <v>#VALUE!</v>
      </c>
    </row>
    <row r="9" spans="1:17" ht="3.75" customHeight="1">
      <c r="B9" s="244"/>
      <c r="C9" s="245"/>
      <c r="D9" s="245"/>
      <c r="E9" s="245"/>
      <c r="F9" s="245"/>
      <c r="G9" s="245"/>
    </row>
    <row r="10" spans="1:17">
      <c r="A10" s="195" t="s">
        <v>92</v>
      </c>
      <c r="B10" s="244"/>
      <c r="C10" s="246"/>
      <c r="D10" s="249"/>
      <c r="E10" s="246"/>
      <c r="F10" s="249"/>
      <c r="G10" s="246"/>
    </row>
    <row r="11" spans="1:17">
      <c r="A11" s="195" t="s">
        <v>93</v>
      </c>
      <c r="B11" s="244"/>
      <c r="C11" s="246"/>
      <c r="D11" s="120"/>
      <c r="E11" s="246"/>
      <c r="F11" s="120"/>
      <c r="G11" s="246"/>
    </row>
    <row r="12" spans="1:17">
      <c r="A12" s="196" t="s">
        <v>94</v>
      </c>
      <c r="B12" s="244"/>
      <c r="C12" s="246"/>
      <c r="D12" s="120"/>
      <c r="E12" s="246"/>
      <c r="F12" s="120"/>
      <c r="G12" s="246"/>
    </row>
    <row r="13" spans="1:17">
      <c r="A13" s="196" t="s">
        <v>95</v>
      </c>
      <c r="B13" s="244"/>
      <c r="C13" s="246"/>
      <c r="D13" s="120"/>
      <c r="E13" s="246"/>
      <c r="F13" s="120"/>
      <c r="G13" s="246"/>
    </row>
    <row r="14" spans="1:17">
      <c r="A14" s="196" t="s">
        <v>96</v>
      </c>
      <c r="B14" s="244"/>
      <c r="C14" s="246"/>
      <c r="D14" s="120"/>
      <c r="E14" s="246"/>
      <c r="F14" s="120"/>
      <c r="G14" s="246"/>
    </row>
    <row r="15" spans="1:17">
      <c r="A15" s="197" t="s">
        <v>116</v>
      </c>
      <c r="B15" s="244"/>
      <c r="C15" s="246"/>
      <c r="D15" s="120"/>
      <c r="E15" s="246"/>
      <c r="F15" s="120"/>
      <c r="G15" s="246"/>
    </row>
    <row r="16" spans="1:17">
      <c r="A16" s="197" t="s">
        <v>117</v>
      </c>
      <c r="B16" s="14"/>
      <c r="C16" s="246"/>
      <c r="D16" s="25"/>
      <c r="E16" s="246"/>
      <c r="F16" s="25"/>
      <c r="G16" s="246"/>
    </row>
    <row r="17" spans="1:7" hidden="1" outlineLevel="1">
      <c r="A17" s="197" t="s">
        <v>91</v>
      </c>
      <c r="B17" s="14"/>
      <c r="C17" s="246"/>
      <c r="D17" s="25"/>
      <c r="E17" s="246"/>
      <c r="F17" s="25"/>
      <c r="G17" s="246"/>
    </row>
    <row r="18" spans="1:7" hidden="1" outlineLevel="1">
      <c r="A18" s="197" t="s">
        <v>91</v>
      </c>
      <c r="B18" s="14"/>
      <c r="C18" s="246"/>
      <c r="D18" s="25"/>
      <c r="E18" s="246"/>
      <c r="F18" s="25"/>
      <c r="G18" s="246"/>
    </row>
    <row r="19" spans="1:7" hidden="1" outlineLevel="1">
      <c r="A19" s="197" t="s">
        <v>91</v>
      </c>
      <c r="B19" s="14"/>
      <c r="C19" s="246"/>
      <c r="D19" s="25"/>
      <c r="E19" s="246"/>
      <c r="F19" s="25"/>
      <c r="G19" s="246"/>
    </row>
    <row r="20" spans="1:7" collapsed="1">
      <c r="A20" s="196" t="s">
        <v>97</v>
      </c>
      <c r="B20" s="250"/>
      <c r="C20" s="246"/>
      <c r="D20" s="207"/>
      <c r="E20" s="246"/>
      <c r="F20" s="207"/>
      <c r="G20" s="246"/>
    </row>
    <row r="21" spans="1:7" ht="3.75" customHeight="1">
      <c r="A21" s="46"/>
      <c r="B21" s="250"/>
      <c r="C21" s="120"/>
      <c r="D21" s="207"/>
      <c r="E21" s="120"/>
      <c r="F21" s="207"/>
      <c r="G21" s="120"/>
    </row>
    <row r="22" spans="1:7">
      <c r="A22" s="17" t="s">
        <v>118</v>
      </c>
      <c r="B22" s="16"/>
      <c r="C22" s="190">
        <f>SUM(C10:C20)</f>
        <v>0</v>
      </c>
      <c r="D22" s="135"/>
      <c r="E22" s="24">
        <f>SUM(E10:E20)</f>
        <v>0</v>
      </c>
      <c r="F22" s="135"/>
      <c r="G22" s="24">
        <f>SUM(G10:G20)</f>
        <v>0</v>
      </c>
    </row>
    <row r="25" spans="1:7">
      <c r="A25" s="18" t="s">
        <v>148</v>
      </c>
      <c r="B25" s="11"/>
      <c r="C25" s="96" t="str">
        <f>"Plan "&amp;Titel!$B$24</f>
        <v>Plan [1. Planjahr]</v>
      </c>
      <c r="D25" s="97"/>
      <c r="E25" s="96" t="e">
        <f>"Plan "&amp;Titel!$B$24+1</f>
        <v>#VALUE!</v>
      </c>
      <c r="F25" s="97"/>
      <c r="G25" s="96" t="e">
        <f>"Plan "&amp;Titel!$B$24+2</f>
        <v>#VALUE!</v>
      </c>
    </row>
    <row r="26" spans="1:7" ht="3.75" customHeight="1">
      <c r="B26" s="244"/>
      <c r="C26" s="245"/>
      <c r="D26" s="245"/>
      <c r="E26" s="245"/>
      <c r="F26" s="245"/>
      <c r="G26" s="245"/>
    </row>
    <row r="27" spans="1:7">
      <c r="A27" s="130" t="s">
        <v>75</v>
      </c>
      <c r="C27" s="251"/>
      <c r="D27" s="252"/>
      <c r="E27" s="251"/>
      <c r="F27" s="252"/>
      <c r="G27" s="251"/>
    </row>
    <row r="28" spans="1:7">
      <c r="A28" s="130" t="s">
        <v>137</v>
      </c>
      <c r="C28" s="251"/>
      <c r="D28" s="252"/>
      <c r="E28" s="251"/>
      <c r="F28" s="252"/>
      <c r="G28" s="251"/>
    </row>
    <row r="31" spans="1:7">
      <c r="A31" s="18" t="s">
        <v>119</v>
      </c>
      <c r="B31" s="11"/>
      <c r="C31" s="96" t="str">
        <f>"Plan "&amp;Titel!$B$24</f>
        <v>Plan [1. Planjahr]</v>
      </c>
      <c r="D31" s="97"/>
      <c r="E31" s="96" t="e">
        <f>"Plan "&amp;Titel!$B$24+1</f>
        <v>#VALUE!</v>
      </c>
      <c r="F31" s="97"/>
      <c r="G31" s="96" t="e">
        <f>"Plan "&amp;Titel!$B$24+2</f>
        <v>#VALUE!</v>
      </c>
    </row>
    <row r="32" spans="1:7" ht="3.75" customHeight="1">
      <c r="B32" s="244"/>
      <c r="C32" s="245"/>
      <c r="D32" s="245"/>
      <c r="E32" s="245"/>
      <c r="F32" s="245"/>
      <c r="G32" s="245"/>
    </row>
    <row r="33" spans="1:7">
      <c r="A33" s="199" t="str">
        <f>'3 Investitionen'!A44</f>
        <v>Maschinen</v>
      </c>
      <c r="C33" s="246"/>
      <c r="D33" s="120"/>
      <c r="E33" s="246"/>
      <c r="F33" s="120"/>
      <c r="G33" s="246"/>
    </row>
    <row r="34" spans="1:7">
      <c r="A34" s="199" t="str">
        <f>'3 Investitionen'!A45</f>
        <v>Mobilen</v>
      </c>
      <c r="C34" s="246"/>
      <c r="D34" s="120"/>
      <c r="E34" s="246"/>
      <c r="F34" s="120"/>
      <c r="G34" s="246"/>
    </row>
    <row r="35" spans="1:7">
      <c r="A35" s="199" t="str">
        <f>'3 Investitionen'!A46</f>
        <v>Fahrzeuge</v>
      </c>
      <c r="C35" s="246"/>
      <c r="D35" s="120"/>
      <c r="E35" s="246"/>
      <c r="F35" s="120"/>
      <c r="G35" s="246"/>
    </row>
    <row r="36" spans="1:7">
      <c r="A36" s="199" t="str">
        <f>'3 Investitionen'!A47</f>
        <v>Immobilien</v>
      </c>
      <c r="C36" s="246"/>
      <c r="D36" s="25"/>
      <c r="E36" s="246"/>
      <c r="F36" s="25"/>
      <c r="G36" s="246"/>
    </row>
    <row r="37" spans="1:7">
      <c r="A37" s="199" t="str">
        <f>'3 Investitionen'!A48</f>
        <v>Immaterielle Anlagen (Patente, Lizenzen)</v>
      </c>
      <c r="C37" s="246"/>
      <c r="D37" s="25"/>
      <c r="E37" s="246"/>
      <c r="F37" s="25"/>
      <c r="G37" s="246"/>
    </row>
    <row r="38" spans="1:7">
      <c r="A38" s="199" t="str">
        <f>'3 Investitionen'!A49</f>
        <v>Beteiligungen</v>
      </c>
      <c r="C38" s="246"/>
      <c r="D38" s="25"/>
      <c r="E38" s="246"/>
      <c r="F38" s="25"/>
      <c r="G38" s="246"/>
    </row>
    <row r="39" spans="1:7" hidden="1" outlineLevel="1">
      <c r="A39" s="199" t="str">
        <f>'3 Investitionen'!A50</f>
        <v>[Weiteres Anlagevermögen]</v>
      </c>
      <c r="C39" s="246"/>
      <c r="D39" s="25"/>
      <c r="E39" s="246"/>
      <c r="F39" s="25"/>
      <c r="G39" s="246"/>
    </row>
    <row r="40" spans="1:7" hidden="1" outlineLevel="1">
      <c r="A40" s="199" t="str">
        <f>'3 Investitionen'!A51</f>
        <v>[Weiteres Anlagevermögen]</v>
      </c>
      <c r="C40" s="246"/>
      <c r="D40" s="207"/>
      <c r="E40" s="246"/>
      <c r="F40" s="207"/>
      <c r="G40" s="246"/>
    </row>
    <row r="41" spans="1:7" ht="3.75" customHeight="1" collapsed="1">
      <c r="A41" s="46"/>
      <c r="B41" s="250"/>
      <c r="C41" s="120"/>
      <c r="D41" s="207"/>
      <c r="E41" s="120"/>
      <c r="F41" s="207"/>
      <c r="G41" s="120"/>
    </row>
    <row r="42" spans="1:7">
      <c r="A42" s="17" t="s">
        <v>163</v>
      </c>
      <c r="B42" s="16"/>
      <c r="C42" s="190">
        <f>SUM(C33:C40)</f>
        <v>0</v>
      </c>
      <c r="D42" s="135"/>
      <c r="E42" s="190">
        <f>SUM(E33:E40)</f>
        <v>0</v>
      </c>
      <c r="F42" s="135"/>
      <c r="G42" s="190">
        <f>SUM(G33:G40)</f>
        <v>0</v>
      </c>
    </row>
  </sheetData>
  <hyperlinks>
    <hyperlink ref="A4" location="Titel!A1" display="Titel!A1" xr:uid="{00000000-0004-0000-03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dimension ref="A4:T68"/>
  <sheetViews>
    <sheetView showGridLines="0" zoomScaleNormal="100" workbookViewId="0"/>
  </sheetViews>
  <sheetFormatPr baseColWidth="10" defaultRowHeight="12.75" outlineLevelRow="2"/>
  <cols>
    <col min="1" max="1" width="55" style="44" customWidth="1"/>
    <col min="2" max="2" width="0.85546875" style="244" customWidth="1"/>
    <col min="3" max="3" width="18.140625" style="44" bestFit="1" customWidth="1"/>
    <col min="4" max="4" width="0.85546875" style="244" customWidth="1"/>
    <col min="5" max="5" width="18.28515625" style="248" customWidth="1"/>
    <col min="6" max="6" width="0.85546875" style="244" customWidth="1"/>
    <col min="7" max="7" width="18.28515625" style="248" customWidth="1"/>
    <col min="8" max="8" width="0.85546875" style="244" customWidth="1"/>
    <col min="9" max="9" width="18.28515625" style="248" customWidth="1"/>
    <col min="10" max="16384" width="11.42578125" style="81"/>
  </cols>
  <sheetData>
    <row r="4" spans="1:20" s="35" customFormat="1" ht="18">
      <c r="A4" s="72" t="str">
        <f>Titel!A17</f>
        <v>[Finanzplan 20XX-20XX]</v>
      </c>
      <c r="B4" s="38"/>
      <c r="D4" s="38"/>
      <c r="E4" s="37"/>
      <c r="F4" s="38"/>
      <c r="G4" s="37"/>
      <c r="H4" s="38"/>
      <c r="I4" s="37"/>
      <c r="J4" s="37"/>
      <c r="L4" s="36"/>
      <c r="M4" s="37"/>
      <c r="O4" s="37"/>
      <c r="P4" s="38"/>
      <c r="Q4" s="39"/>
      <c r="R4" s="38"/>
      <c r="S4" s="39"/>
      <c r="T4" s="37"/>
    </row>
    <row r="5" spans="1:20" s="53" customFormat="1" ht="12.75" customHeight="1">
      <c r="A5" s="53" t="str">
        <f>Titel!A18</f>
        <v>[Ihre Firma]</v>
      </c>
      <c r="B5" s="55"/>
      <c r="D5" s="55"/>
      <c r="E5" s="54"/>
      <c r="F5" s="55"/>
      <c r="G5" s="54"/>
      <c r="H5" s="55"/>
      <c r="I5" s="54"/>
      <c r="J5" s="54"/>
      <c r="L5" s="60"/>
      <c r="M5" s="54"/>
      <c r="O5" s="54"/>
      <c r="P5" s="55"/>
      <c r="Q5" s="56"/>
      <c r="R5" s="55"/>
      <c r="S5" s="56"/>
      <c r="T5" s="54"/>
    </row>
    <row r="6" spans="1:20" s="28" customFormat="1" ht="12.75" customHeight="1">
      <c r="A6" s="29"/>
      <c r="B6" s="30"/>
      <c r="C6" s="317"/>
      <c r="D6" s="30"/>
      <c r="E6" s="27"/>
      <c r="F6" s="30"/>
      <c r="G6" s="27"/>
      <c r="H6" s="30"/>
      <c r="I6" s="27"/>
      <c r="J6" s="27"/>
      <c r="L6" s="29"/>
      <c r="M6" s="27"/>
      <c r="O6" s="27"/>
      <c r="P6" s="30"/>
      <c r="Q6" s="31"/>
      <c r="R6" s="30"/>
      <c r="S6" s="31"/>
      <c r="T6" s="27"/>
    </row>
    <row r="7" spans="1:20" s="28" customFormat="1" ht="12.75" customHeight="1">
      <c r="A7" s="29"/>
      <c r="B7" s="30"/>
      <c r="C7" s="317"/>
      <c r="D7" s="30"/>
      <c r="E7" s="27"/>
      <c r="F7" s="30"/>
      <c r="G7" s="27"/>
      <c r="H7" s="30"/>
      <c r="I7" s="27"/>
      <c r="J7" s="27"/>
      <c r="L7" s="29"/>
      <c r="M7" s="27"/>
      <c r="O7" s="27"/>
      <c r="P7" s="30"/>
      <c r="Q7" s="31"/>
      <c r="R7" s="30"/>
      <c r="S7" s="31"/>
      <c r="T7" s="27"/>
    </row>
    <row r="8" spans="1:20" hidden="1" outlineLevel="1">
      <c r="A8" s="18" t="s">
        <v>164</v>
      </c>
      <c r="B8" s="97"/>
      <c r="C8" s="118"/>
      <c r="D8" s="97"/>
      <c r="E8" s="96" t="str">
        <f>"Plan "&amp;Titel!$B$24</f>
        <v>Plan [1. Planjahr]</v>
      </c>
      <c r="F8" s="97"/>
      <c r="G8" s="96" t="e">
        <f>"Plan "&amp;Titel!$B$24+1</f>
        <v>#VALUE!</v>
      </c>
      <c r="H8" s="97"/>
      <c r="I8" s="96" t="e">
        <f>"Plan "&amp;Titel!$B$24+2</f>
        <v>#VALUE!</v>
      </c>
    </row>
    <row r="9" spans="1:20" ht="5.25" hidden="1" customHeight="1" outlineLevel="1">
      <c r="A9" s="46"/>
      <c r="B9" s="245"/>
      <c r="C9" s="283"/>
      <c r="D9" s="245"/>
      <c r="E9" s="245"/>
      <c r="F9" s="245"/>
      <c r="G9" s="245"/>
      <c r="H9" s="245"/>
      <c r="I9" s="245"/>
    </row>
    <row r="10" spans="1:20" hidden="1" outlineLevel="1">
      <c r="A10" s="199" t="s">
        <v>149</v>
      </c>
      <c r="B10" s="120"/>
      <c r="C10" s="222"/>
      <c r="D10" s="202"/>
      <c r="E10" s="235">
        <f>C18</f>
        <v>0</v>
      </c>
      <c r="F10" s="202"/>
      <c r="G10" s="235">
        <f ca="1">E18</f>
        <v>0</v>
      </c>
      <c r="H10" s="202"/>
      <c r="I10" s="235">
        <f ca="1">G18</f>
        <v>0</v>
      </c>
    </row>
    <row r="11" spans="1:20" hidden="1" outlineLevel="1">
      <c r="A11" s="200" t="s">
        <v>167</v>
      </c>
      <c r="B11" s="120"/>
      <c r="C11" s="222"/>
      <c r="D11" s="202"/>
      <c r="E11" s="235">
        <f ca="1">'5 Erfolg'!P29+'2 Kosten'!C42</f>
        <v>0</v>
      </c>
      <c r="F11" s="202"/>
      <c r="G11" s="235">
        <f ca="1">'5 Erfolg'!T29+'2 Kosten'!E42</f>
        <v>0</v>
      </c>
      <c r="H11" s="202"/>
      <c r="I11" s="235">
        <f ca="1">'5 Erfolg'!X29+'2 Kosten'!G42</f>
        <v>0</v>
      </c>
    </row>
    <row r="12" spans="1:20" hidden="1" outlineLevel="1">
      <c r="A12" s="199" t="s">
        <v>168</v>
      </c>
      <c r="B12" s="120"/>
      <c r="C12" s="222"/>
      <c r="D12" s="202"/>
      <c r="E12" s="235">
        <f>SUM('3 Investitionen'!C19:C25)-SUM('3 Investitionen'!E19:E25)</f>
        <v>0</v>
      </c>
      <c r="F12" s="202"/>
      <c r="G12" s="235">
        <f>SUM('3 Investitionen'!E19:E25)-SUM('3 Investitionen'!G19:G25)</f>
        <v>0</v>
      </c>
      <c r="H12" s="202"/>
      <c r="I12" s="235">
        <f>SUM('3 Investitionen'!G19:G25)-SUM('3 Investitionen'!I19:I25)</f>
        <v>0</v>
      </c>
    </row>
    <row r="13" spans="1:20" hidden="1" outlineLevel="1">
      <c r="A13" s="199" t="s">
        <v>169</v>
      </c>
      <c r="B13" s="120"/>
      <c r="C13" s="222"/>
      <c r="D13" s="202"/>
      <c r="E13" s="235">
        <f>E53-E40</f>
        <v>0</v>
      </c>
      <c r="F13" s="202"/>
      <c r="G13" s="235">
        <f>G53-G40</f>
        <v>0</v>
      </c>
      <c r="H13" s="202"/>
      <c r="I13" s="235">
        <f>I53-I40</f>
        <v>0</v>
      </c>
    </row>
    <row r="14" spans="1:20" hidden="1" outlineLevel="1">
      <c r="A14" s="199" t="s">
        <v>124</v>
      </c>
      <c r="B14" s="120"/>
      <c r="C14" s="222"/>
      <c r="D14" s="202"/>
      <c r="E14" s="235">
        <f>('4 Finanzierung'!E21+'4 Finanzierung'!E30+'4 Finanzierung'!E34)-('4 Finanzierung'!C21+'4 Finanzierung'!C30+'4 Finanzierung'!C34)</f>
        <v>0</v>
      </c>
      <c r="F14" s="202"/>
      <c r="G14" s="235">
        <f>('4 Finanzierung'!G21+'4 Finanzierung'!G30+'4 Finanzierung'!G34)-('4 Finanzierung'!E21+'4 Finanzierung'!E30+'4 Finanzierung'!E34)</f>
        <v>0</v>
      </c>
      <c r="H14" s="202"/>
      <c r="I14" s="235">
        <f>('4 Finanzierung'!I21+'4 Finanzierung'!I30+'4 Finanzierung'!I34)-('4 Finanzierung'!G21+'4 Finanzierung'!G30+'4 Finanzierung'!G34)</f>
        <v>0</v>
      </c>
    </row>
    <row r="15" spans="1:20" s="253" customFormat="1" hidden="1" outlineLevel="1">
      <c r="A15" s="216"/>
      <c r="B15" s="207"/>
      <c r="C15" s="222"/>
      <c r="D15" s="222"/>
      <c r="E15" s="222"/>
      <c r="F15" s="222"/>
      <c r="G15" s="222"/>
      <c r="H15" s="222"/>
      <c r="I15" s="222"/>
    </row>
    <row r="16" spans="1:20" collapsed="1">
      <c r="A16" s="18" t="s">
        <v>141</v>
      </c>
      <c r="B16" s="97"/>
      <c r="C16" s="96" t="e">
        <f>"Bestand 31.12."&amp;Titel!$B$24-1</f>
        <v>#VALUE!</v>
      </c>
      <c r="D16" s="97"/>
      <c r="E16" s="96" t="str">
        <f>"Planbestand "&amp;Titel!$B$24</f>
        <v>Planbestand [1. Planjahr]</v>
      </c>
      <c r="F16" s="97"/>
      <c r="G16" s="96" t="e">
        <f>"Planbestand "&amp;Titel!$B$24+1</f>
        <v>#VALUE!</v>
      </c>
      <c r="H16" s="97"/>
      <c r="I16" s="96" t="e">
        <f>"Planbestand "&amp;Titel!$B$24+2</f>
        <v>#VALUE!</v>
      </c>
    </row>
    <row r="17" spans="1:20" ht="5.25" customHeight="1">
      <c r="A17" s="46"/>
      <c r="B17" s="302"/>
      <c r="C17" s="46"/>
      <c r="D17" s="302"/>
      <c r="E17" s="245"/>
      <c r="F17" s="302"/>
      <c r="G17" s="245"/>
      <c r="H17" s="302"/>
      <c r="I17" s="245"/>
    </row>
    <row r="18" spans="1:20" s="254" customFormat="1">
      <c r="A18" s="199" t="s">
        <v>132</v>
      </c>
      <c r="B18" s="222"/>
      <c r="C18" s="203"/>
      <c r="D18" s="222"/>
      <c r="E18" s="235">
        <f ca="1">E11+E14+E10+E13+E12</f>
        <v>0</v>
      </c>
      <c r="F18" s="222"/>
      <c r="G18" s="235">
        <f ca="1">G11+G14+G10+G13+G12</f>
        <v>0</v>
      </c>
      <c r="H18" s="222"/>
      <c r="I18" s="235">
        <f ca="1">I11+I14+I10+I13+I12</f>
        <v>0</v>
      </c>
    </row>
    <row r="19" spans="1:20">
      <c r="A19" s="200" t="s">
        <v>8</v>
      </c>
      <c r="B19" s="222"/>
      <c r="C19" s="203"/>
      <c r="D19" s="222"/>
      <c r="E19" s="203"/>
      <c r="F19" s="222"/>
      <c r="G19" s="203"/>
      <c r="H19" s="222"/>
      <c r="I19" s="203"/>
    </row>
    <row r="20" spans="1:20">
      <c r="A20" s="200" t="s">
        <v>9</v>
      </c>
      <c r="B20" s="222"/>
      <c r="C20" s="203"/>
      <c r="D20" s="222"/>
      <c r="E20" s="203"/>
      <c r="F20" s="222"/>
      <c r="G20" s="203"/>
      <c r="H20" s="222"/>
      <c r="I20" s="203"/>
    </row>
    <row r="21" spans="1:20">
      <c r="A21" s="200" t="s">
        <v>20</v>
      </c>
      <c r="B21" s="222"/>
      <c r="C21" s="203"/>
      <c r="D21" s="222"/>
      <c r="E21" s="203"/>
      <c r="F21" s="222"/>
      <c r="G21" s="203"/>
      <c r="H21" s="222"/>
      <c r="I21" s="203"/>
    </row>
    <row r="22" spans="1:20" ht="12.75" hidden="1" customHeight="1" outlineLevel="1">
      <c r="A22" s="201" t="s">
        <v>145</v>
      </c>
      <c r="B22" s="222"/>
      <c r="C22" s="203"/>
      <c r="D22" s="222"/>
      <c r="E22" s="203"/>
      <c r="F22" s="222"/>
      <c r="G22" s="203"/>
      <c r="H22" s="222"/>
      <c r="I22" s="203"/>
    </row>
    <row r="23" spans="1:20" ht="12.75" hidden="1" customHeight="1" outlineLevel="1">
      <c r="A23" s="201" t="s">
        <v>145</v>
      </c>
      <c r="B23" s="222"/>
      <c r="C23" s="203"/>
      <c r="D23" s="222"/>
      <c r="E23" s="203"/>
      <c r="F23" s="222"/>
      <c r="G23" s="203"/>
      <c r="H23" s="222"/>
      <c r="I23" s="203"/>
    </row>
    <row r="24" spans="1:20" ht="12.75" hidden="1" customHeight="1" outlineLevel="1">
      <c r="A24" s="201" t="s">
        <v>145</v>
      </c>
      <c r="B24" s="222"/>
      <c r="C24" s="203"/>
      <c r="D24" s="222"/>
      <c r="E24" s="203"/>
      <c r="F24" s="222"/>
      <c r="G24" s="203"/>
      <c r="H24" s="222"/>
      <c r="I24" s="203"/>
    </row>
    <row r="25" spans="1:20" ht="12.75" hidden="1" customHeight="1" outlineLevel="1">
      <c r="A25" s="201" t="s">
        <v>145</v>
      </c>
      <c r="B25" s="222"/>
      <c r="C25" s="203"/>
      <c r="D25" s="222"/>
      <c r="E25" s="203"/>
      <c r="F25" s="222"/>
      <c r="G25" s="203"/>
      <c r="H25" s="222"/>
      <c r="I25" s="203"/>
    </row>
    <row r="26" spans="1:20" ht="4.5" customHeight="1" collapsed="1">
      <c r="A26" s="121"/>
      <c r="B26" s="222"/>
      <c r="C26" s="205"/>
      <c r="D26" s="222"/>
      <c r="E26" s="205"/>
      <c r="F26" s="222"/>
      <c r="G26" s="205"/>
      <c r="H26" s="222"/>
      <c r="I26" s="205"/>
    </row>
    <row r="27" spans="1:20" s="254" customFormat="1">
      <c r="A27" s="191" t="s">
        <v>144</v>
      </c>
      <c r="B27" s="224"/>
      <c r="C27" s="206">
        <f>SUM(C18:C25)</f>
        <v>0</v>
      </c>
      <c r="D27" s="224"/>
      <c r="E27" s="206">
        <f ca="1">SUM(E18:E25)</f>
        <v>0</v>
      </c>
      <c r="F27" s="224"/>
      <c r="G27" s="206">
        <f ca="1">SUM(G18:G25)</f>
        <v>0</v>
      </c>
      <c r="H27" s="224"/>
      <c r="I27" s="206">
        <f ca="1">SUM(I18:I25)</f>
        <v>0</v>
      </c>
    </row>
    <row r="28" spans="1:20" s="9" customFormat="1">
      <c r="A28" s="318"/>
      <c r="B28" s="328"/>
      <c r="C28" s="318"/>
      <c r="D28" s="328"/>
      <c r="E28" s="320"/>
      <c r="F28" s="328"/>
      <c r="G28" s="320"/>
      <c r="H28" s="328"/>
      <c r="I28" s="320"/>
      <c r="J28" s="320"/>
      <c r="L28" s="318"/>
      <c r="M28" s="320"/>
      <c r="O28" s="320"/>
      <c r="P28" s="319"/>
      <c r="Q28" s="321"/>
      <c r="R28" s="319"/>
      <c r="S28" s="321"/>
      <c r="T28" s="320"/>
    </row>
    <row r="29" spans="1:20" hidden="1" outlineLevel="1">
      <c r="A29" s="18" t="s">
        <v>142</v>
      </c>
      <c r="B29" s="97"/>
      <c r="C29" s="118"/>
      <c r="D29" s="97"/>
      <c r="E29" s="96" t="str">
        <f>"Plan "&amp;Titel!$B$24</f>
        <v>Plan [1. Planjahr]</v>
      </c>
      <c r="F29" s="97"/>
      <c r="G29" s="96" t="e">
        <f>"Plan "&amp;Titel!$B$24+1</f>
        <v>#VALUE!</v>
      </c>
      <c r="H29" s="97"/>
      <c r="I29" s="96" t="e">
        <f>"Plan "&amp;Titel!$B$24+2</f>
        <v>#VALUE!</v>
      </c>
    </row>
    <row r="30" spans="1:20" ht="5.25" hidden="1" customHeight="1" outlineLevel="1">
      <c r="A30" s="46"/>
      <c r="B30" s="302"/>
      <c r="C30" s="283"/>
      <c r="D30" s="302"/>
      <c r="E30" s="245"/>
      <c r="F30" s="302"/>
      <c r="G30" s="245"/>
      <c r="H30" s="302"/>
      <c r="I30" s="245"/>
    </row>
    <row r="31" spans="1:20" hidden="1" outlineLevel="1">
      <c r="A31" s="199" t="s">
        <v>11</v>
      </c>
      <c r="B31" s="222"/>
      <c r="C31" s="222"/>
      <c r="D31" s="222"/>
      <c r="E31" s="203"/>
      <c r="F31" s="222"/>
      <c r="G31" s="203"/>
      <c r="H31" s="222"/>
      <c r="I31" s="203"/>
    </row>
    <row r="32" spans="1:20" hidden="1" outlineLevel="1">
      <c r="A32" s="200" t="s">
        <v>12</v>
      </c>
      <c r="B32" s="222"/>
      <c r="C32" s="222"/>
      <c r="D32" s="222"/>
      <c r="E32" s="203"/>
      <c r="F32" s="222"/>
      <c r="G32" s="203"/>
      <c r="H32" s="222"/>
      <c r="I32" s="203"/>
    </row>
    <row r="33" spans="1:9" hidden="1" outlineLevel="1">
      <c r="A33" s="200" t="s">
        <v>13</v>
      </c>
      <c r="B33" s="222"/>
      <c r="C33" s="222"/>
      <c r="D33" s="222"/>
      <c r="E33" s="203"/>
      <c r="F33" s="222"/>
      <c r="G33" s="203"/>
      <c r="H33" s="222"/>
      <c r="I33" s="203"/>
    </row>
    <row r="34" spans="1:9" hidden="1" outlineLevel="1">
      <c r="A34" s="200" t="s">
        <v>15</v>
      </c>
      <c r="B34" s="222"/>
      <c r="C34" s="222"/>
      <c r="D34" s="222"/>
      <c r="E34" s="203"/>
      <c r="F34" s="222"/>
      <c r="G34" s="203"/>
      <c r="H34" s="222"/>
      <c r="I34" s="203"/>
    </row>
    <row r="35" spans="1:9" hidden="1" outlineLevel="1">
      <c r="A35" s="200" t="s">
        <v>136</v>
      </c>
      <c r="B35" s="222"/>
      <c r="C35" s="222"/>
      <c r="D35" s="222"/>
      <c r="E35" s="203"/>
      <c r="F35" s="222"/>
      <c r="G35" s="203"/>
      <c r="H35" s="222"/>
      <c r="I35" s="203"/>
    </row>
    <row r="36" spans="1:9" hidden="1" outlineLevel="1">
      <c r="A36" s="200" t="s">
        <v>10</v>
      </c>
      <c r="B36" s="222"/>
      <c r="C36" s="222"/>
      <c r="D36" s="222"/>
      <c r="E36" s="203"/>
      <c r="F36" s="222"/>
      <c r="G36" s="203"/>
      <c r="H36" s="222"/>
      <c r="I36" s="203"/>
    </row>
    <row r="37" spans="1:9" ht="12.75" hidden="1" customHeight="1" outlineLevel="2">
      <c r="A37" s="201" t="s">
        <v>146</v>
      </c>
      <c r="B37" s="222"/>
      <c r="C37" s="222"/>
      <c r="D37" s="222"/>
      <c r="E37" s="203"/>
      <c r="F37" s="222"/>
      <c r="G37" s="203"/>
      <c r="H37" s="222"/>
      <c r="I37" s="203"/>
    </row>
    <row r="38" spans="1:9" ht="12.75" hidden="1" customHeight="1" outlineLevel="2">
      <c r="A38" s="201" t="s">
        <v>146</v>
      </c>
      <c r="B38" s="222"/>
      <c r="C38" s="222"/>
      <c r="D38" s="222"/>
      <c r="E38" s="203"/>
      <c r="F38" s="222"/>
      <c r="G38" s="203"/>
      <c r="H38" s="222"/>
      <c r="I38" s="203"/>
    </row>
    <row r="39" spans="1:9" ht="4.5" hidden="1" customHeight="1" outlineLevel="1" collapsed="1">
      <c r="A39" s="121"/>
      <c r="B39" s="222"/>
      <c r="C39" s="222"/>
      <c r="D39" s="222"/>
      <c r="E39" s="205"/>
      <c r="F39" s="222"/>
      <c r="G39" s="205"/>
      <c r="H39" s="222"/>
      <c r="I39" s="205"/>
    </row>
    <row r="40" spans="1:9" s="254" customFormat="1" hidden="1" outlineLevel="1">
      <c r="A40" s="191" t="s">
        <v>143</v>
      </c>
      <c r="B40" s="224"/>
      <c r="C40" s="223"/>
      <c r="D40" s="224"/>
      <c r="E40" s="206">
        <f>SUM(E31:E38)</f>
        <v>0</v>
      </c>
      <c r="F40" s="224"/>
      <c r="G40" s="206">
        <f>SUM(G31:G38)</f>
        <v>0</v>
      </c>
      <c r="H40" s="224"/>
      <c r="I40" s="206">
        <f>SUM(I31:I38)</f>
        <v>0</v>
      </c>
    </row>
    <row r="41" spans="1:9" hidden="1" outlineLevel="1">
      <c r="A41" s="121"/>
      <c r="B41" s="207"/>
      <c r="C41" s="216"/>
      <c r="D41" s="207"/>
      <c r="E41" s="120"/>
      <c r="F41" s="207"/>
      <c r="G41" s="120"/>
      <c r="H41" s="207"/>
      <c r="I41" s="120"/>
    </row>
    <row r="42" spans="1:9" hidden="1" outlineLevel="1">
      <c r="A42" s="18" t="s">
        <v>106</v>
      </c>
      <c r="B42" s="97"/>
      <c r="C42" s="118"/>
      <c r="D42" s="97"/>
      <c r="E42" s="96" t="str">
        <f>"Plan "&amp;Titel!$B$24</f>
        <v>Plan [1. Planjahr]</v>
      </c>
      <c r="F42" s="97"/>
      <c r="G42" s="96" t="e">
        <f>"Plan "&amp;Titel!$B$24+1</f>
        <v>#VALUE!</v>
      </c>
      <c r="H42" s="97"/>
      <c r="I42" s="96" t="e">
        <f>"Plan "&amp;Titel!$B$24+2</f>
        <v>#VALUE!</v>
      </c>
    </row>
    <row r="43" spans="1:9" ht="5.25" hidden="1" customHeight="1" outlineLevel="1">
      <c r="A43" s="121"/>
      <c r="B43" s="207"/>
      <c r="C43" s="216"/>
      <c r="D43" s="207"/>
      <c r="E43" s="207"/>
      <c r="F43" s="207"/>
      <c r="G43" s="207"/>
      <c r="H43" s="207"/>
      <c r="I43" s="207"/>
    </row>
    <row r="44" spans="1:9" hidden="1" outlineLevel="1">
      <c r="A44" s="199" t="str">
        <f>A31</f>
        <v>Maschinen</v>
      </c>
      <c r="B44" s="222"/>
      <c r="C44" s="217"/>
      <c r="D44" s="255"/>
      <c r="E44" s="203"/>
      <c r="F44" s="255"/>
      <c r="G44" s="203"/>
      <c r="H44" s="255"/>
      <c r="I44" s="203"/>
    </row>
    <row r="45" spans="1:9" hidden="1" outlineLevel="1">
      <c r="A45" s="199" t="str">
        <f t="shared" ref="A45:A51" si="0">A32</f>
        <v>Mobilen</v>
      </c>
      <c r="B45" s="222"/>
      <c r="C45" s="217"/>
      <c r="D45" s="222"/>
      <c r="E45" s="203"/>
      <c r="F45" s="222"/>
      <c r="G45" s="203"/>
      <c r="H45" s="222"/>
      <c r="I45" s="203"/>
    </row>
    <row r="46" spans="1:9" hidden="1" outlineLevel="1">
      <c r="A46" s="199" t="str">
        <f t="shared" si="0"/>
        <v>Fahrzeuge</v>
      </c>
      <c r="B46" s="218"/>
      <c r="C46" s="217"/>
      <c r="D46" s="218"/>
      <c r="E46" s="219"/>
      <c r="F46" s="218"/>
      <c r="G46" s="219"/>
      <c r="H46" s="218"/>
      <c r="I46" s="219"/>
    </row>
    <row r="47" spans="1:9" hidden="1" outlineLevel="1">
      <c r="A47" s="199" t="str">
        <f t="shared" si="0"/>
        <v>Immobilien</v>
      </c>
      <c r="B47" s="222"/>
      <c r="C47" s="217"/>
      <c r="D47" s="222"/>
      <c r="E47" s="203"/>
      <c r="F47" s="222"/>
      <c r="G47" s="203"/>
      <c r="H47" s="222"/>
      <c r="I47" s="203"/>
    </row>
    <row r="48" spans="1:9" hidden="1" outlineLevel="1">
      <c r="A48" s="199" t="str">
        <f t="shared" si="0"/>
        <v>Immaterielle Anlagen (Patente, Lizenzen)</v>
      </c>
      <c r="B48" s="222"/>
      <c r="C48" s="217"/>
      <c r="D48" s="222"/>
      <c r="E48" s="203"/>
      <c r="F48" s="222"/>
      <c r="G48" s="203"/>
      <c r="H48" s="222"/>
      <c r="I48" s="203"/>
    </row>
    <row r="49" spans="1:9" hidden="1" outlineLevel="1">
      <c r="A49" s="199" t="str">
        <f t="shared" si="0"/>
        <v>Beteiligungen</v>
      </c>
      <c r="B49" s="222"/>
      <c r="C49" s="217"/>
      <c r="D49" s="255"/>
      <c r="E49" s="203"/>
      <c r="F49" s="255"/>
      <c r="G49" s="203"/>
      <c r="H49" s="255"/>
      <c r="I49" s="203"/>
    </row>
    <row r="50" spans="1:9" ht="12.75" hidden="1" customHeight="1" outlineLevel="2">
      <c r="A50" s="199" t="str">
        <f t="shared" si="0"/>
        <v>[Weiteres Anlagevermögen]</v>
      </c>
      <c r="B50" s="222"/>
      <c r="C50" s="217"/>
      <c r="D50" s="222"/>
      <c r="E50" s="203"/>
      <c r="F50" s="222"/>
      <c r="G50" s="203"/>
      <c r="H50" s="222"/>
      <c r="I50" s="203"/>
    </row>
    <row r="51" spans="1:9" ht="12.75" hidden="1" customHeight="1" outlineLevel="2">
      <c r="A51" s="199" t="str">
        <f t="shared" si="0"/>
        <v>[Weiteres Anlagevermögen]</v>
      </c>
      <c r="B51" s="256"/>
      <c r="C51" s="217"/>
      <c r="D51" s="256"/>
      <c r="E51" s="203"/>
      <c r="F51" s="256"/>
      <c r="G51" s="203"/>
      <c r="H51" s="256"/>
      <c r="I51" s="203"/>
    </row>
    <row r="52" spans="1:9" ht="4.5" hidden="1" customHeight="1" outlineLevel="1" collapsed="1">
      <c r="A52" s="46"/>
      <c r="B52" s="222"/>
      <c r="C52" s="221"/>
      <c r="D52" s="222"/>
      <c r="E52" s="205"/>
      <c r="F52" s="222"/>
      <c r="G52" s="205"/>
      <c r="H52" s="222"/>
      <c r="I52" s="205"/>
    </row>
    <row r="53" spans="1:9" s="254" customFormat="1" hidden="1" outlineLevel="1">
      <c r="A53" s="191" t="s">
        <v>103</v>
      </c>
      <c r="B53" s="224"/>
      <c r="C53" s="223"/>
      <c r="D53" s="224"/>
      <c r="E53" s="206">
        <f>SUM(E44:E51)</f>
        <v>0</v>
      </c>
      <c r="F53" s="224"/>
      <c r="G53" s="206">
        <f>SUM(G44:G51)</f>
        <v>0</v>
      </c>
      <c r="H53" s="224"/>
      <c r="I53" s="206">
        <f>SUM(I44:I51)</f>
        <v>0</v>
      </c>
    </row>
    <row r="54" spans="1:9" hidden="1" outlineLevel="1">
      <c r="B54" s="250"/>
      <c r="D54" s="250"/>
      <c r="F54" s="250"/>
      <c r="H54" s="250"/>
    </row>
    <row r="55" spans="1:9" collapsed="1">
      <c r="A55" s="18" t="s">
        <v>159</v>
      </c>
      <c r="B55" s="97"/>
      <c r="C55" s="96" t="e">
        <f>"Bestand 31.12."&amp;Titel!$B$24-1</f>
        <v>#VALUE!</v>
      </c>
      <c r="D55" s="97"/>
      <c r="E55" s="96" t="str">
        <f>"Plan "&amp;Titel!$B$24</f>
        <v>Plan [1. Planjahr]</v>
      </c>
      <c r="F55" s="97"/>
      <c r="G55" s="96" t="e">
        <f>"Plan "&amp;Titel!$B$24+1</f>
        <v>#VALUE!</v>
      </c>
      <c r="H55" s="97"/>
      <c r="I55" s="96" t="e">
        <f>"Plan "&amp;Titel!$B$24+2</f>
        <v>#VALUE!</v>
      </c>
    </row>
    <row r="56" spans="1:9" ht="5.25" customHeight="1">
      <c r="A56" s="121"/>
      <c r="B56" s="207"/>
      <c r="C56" s="216"/>
      <c r="D56" s="207"/>
      <c r="E56" s="207"/>
      <c r="F56" s="207"/>
      <c r="G56" s="207"/>
      <c r="H56" s="207"/>
      <c r="I56" s="207"/>
    </row>
    <row r="57" spans="1:9">
      <c r="A57" s="199" t="str">
        <f>A31</f>
        <v>Maschinen</v>
      </c>
      <c r="B57" s="329"/>
      <c r="C57" s="203"/>
      <c r="D57" s="329"/>
      <c r="E57" s="314">
        <f>C57+E31-E44-'2 Kosten'!C33</f>
        <v>0</v>
      </c>
      <c r="F57" s="329"/>
      <c r="G57" s="314">
        <f>E57+G31-G44-'2 Kosten'!E33</f>
        <v>0</v>
      </c>
      <c r="H57" s="329"/>
      <c r="I57" s="314">
        <f>G57+I31-I44-'2 Kosten'!G33</f>
        <v>0</v>
      </c>
    </row>
    <row r="58" spans="1:9">
      <c r="A58" s="199" t="str">
        <f t="shared" ref="A58:A64" si="1">A32</f>
        <v>Mobilen</v>
      </c>
      <c r="B58" s="329"/>
      <c r="C58" s="203"/>
      <c r="D58" s="329"/>
      <c r="E58" s="314">
        <f>C58+E32-E45-'2 Kosten'!C34</f>
        <v>0</v>
      </c>
      <c r="F58" s="329"/>
      <c r="G58" s="314">
        <f>E58+G32-G45-'2 Kosten'!E34</f>
        <v>0</v>
      </c>
      <c r="H58" s="329"/>
      <c r="I58" s="314">
        <f>G58+I32-I45-'2 Kosten'!G34</f>
        <v>0</v>
      </c>
    </row>
    <row r="59" spans="1:9">
      <c r="A59" s="199" t="str">
        <f t="shared" si="1"/>
        <v>Fahrzeuge</v>
      </c>
      <c r="B59" s="329"/>
      <c r="C59" s="203"/>
      <c r="D59" s="329"/>
      <c r="E59" s="314">
        <f>C59+E33-E46-'2 Kosten'!C35</f>
        <v>0</v>
      </c>
      <c r="F59" s="329"/>
      <c r="G59" s="314">
        <f>E59+G33-G46-'2 Kosten'!E35</f>
        <v>0</v>
      </c>
      <c r="H59" s="329"/>
      <c r="I59" s="314">
        <f>G59+I33-I46-'2 Kosten'!G35</f>
        <v>0</v>
      </c>
    </row>
    <row r="60" spans="1:9">
      <c r="A60" s="199" t="str">
        <f t="shared" si="1"/>
        <v>Immobilien</v>
      </c>
      <c r="B60" s="329"/>
      <c r="C60" s="203"/>
      <c r="D60" s="329"/>
      <c r="E60" s="314">
        <f>C60+E34-E47-'2 Kosten'!C36</f>
        <v>0</v>
      </c>
      <c r="F60" s="329"/>
      <c r="G60" s="314">
        <f>E60+G34-G47-'2 Kosten'!E36</f>
        <v>0</v>
      </c>
      <c r="H60" s="329"/>
      <c r="I60" s="314">
        <f>G60+I34-I47-'2 Kosten'!G36</f>
        <v>0</v>
      </c>
    </row>
    <row r="61" spans="1:9">
      <c r="A61" s="199" t="str">
        <f t="shared" si="1"/>
        <v>Immaterielle Anlagen (Patente, Lizenzen)</v>
      </c>
      <c r="B61" s="329"/>
      <c r="C61" s="203"/>
      <c r="D61" s="329"/>
      <c r="E61" s="314">
        <f>C61+E35-E48-'2 Kosten'!C37</f>
        <v>0</v>
      </c>
      <c r="F61" s="329"/>
      <c r="G61" s="314">
        <f>E61+G35-G48-'2 Kosten'!E37</f>
        <v>0</v>
      </c>
      <c r="H61" s="329"/>
      <c r="I61" s="314">
        <f>G61+I35-I48-'2 Kosten'!G37</f>
        <v>0</v>
      </c>
    </row>
    <row r="62" spans="1:9">
      <c r="A62" s="199" t="str">
        <f t="shared" si="1"/>
        <v>Beteiligungen</v>
      </c>
      <c r="B62" s="329"/>
      <c r="C62" s="203"/>
      <c r="D62" s="329"/>
      <c r="E62" s="314">
        <f>C62+E36-E49-'2 Kosten'!C38</f>
        <v>0</v>
      </c>
      <c r="F62" s="329"/>
      <c r="G62" s="314">
        <f>E62+G36-G49-'2 Kosten'!E38</f>
        <v>0</v>
      </c>
      <c r="H62" s="329"/>
      <c r="I62" s="314">
        <f>G62+I36-I49-'2 Kosten'!G38</f>
        <v>0</v>
      </c>
    </row>
    <row r="63" spans="1:9" hidden="1" outlineLevel="1">
      <c r="A63" s="199" t="str">
        <f t="shared" si="1"/>
        <v>[Weiteres Anlagevermögen]</v>
      </c>
      <c r="B63" s="329"/>
      <c r="C63" s="203"/>
      <c r="D63" s="329"/>
      <c r="E63" s="314">
        <f>C63+E37-E50-'2 Kosten'!C39</f>
        <v>0</v>
      </c>
      <c r="F63" s="329"/>
      <c r="G63" s="314">
        <f>E63+G37-G50-'2 Kosten'!E39</f>
        <v>0</v>
      </c>
      <c r="H63" s="329"/>
      <c r="I63" s="314">
        <f>G63+I37-I50-'2 Kosten'!G39</f>
        <v>0</v>
      </c>
    </row>
    <row r="64" spans="1:9" hidden="1" outlineLevel="1">
      <c r="A64" s="199" t="str">
        <f t="shared" si="1"/>
        <v>[Weiteres Anlagevermögen]</v>
      </c>
      <c r="B64" s="329"/>
      <c r="C64" s="203"/>
      <c r="D64" s="329"/>
      <c r="E64" s="314">
        <f>C64+E38-E51-'2 Kosten'!C40</f>
        <v>0</v>
      </c>
      <c r="F64" s="329"/>
      <c r="G64" s="314">
        <f>E64+G38-G51-'2 Kosten'!E40</f>
        <v>0</v>
      </c>
      <c r="H64" s="329"/>
      <c r="I64" s="314">
        <f>G64+I38-I51-'2 Kosten'!G40</f>
        <v>0</v>
      </c>
    </row>
    <row r="65" spans="1:9" ht="4.5" customHeight="1" collapsed="1">
      <c r="A65" s="121"/>
      <c r="B65" s="222"/>
      <c r="C65" s="205"/>
      <c r="D65" s="222"/>
      <c r="E65" s="205"/>
      <c r="F65" s="222"/>
      <c r="G65" s="205"/>
      <c r="H65" s="222"/>
      <c r="I65" s="205"/>
    </row>
    <row r="66" spans="1:9" s="254" customFormat="1">
      <c r="A66" s="191" t="s">
        <v>160</v>
      </c>
      <c r="B66" s="224"/>
      <c r="C66" s="206">
        <f>SUM(C57:C65)</f>
        <v>0</v>
      </c>
      <c r="D66" s="224"/>
      <c r="E66" s="206">
        <f>SUM(E57:E65)</f>
        <v>0</v>
      </c>
      <c r="F66" s="224"/>
      <c r="G66" s="206">
        <f>SUM(G57:G65)</f>
        <v>0</v>
      </c>
      <c r="H66" s="224"/>
      <c r="I66" s="206">
        <f>SUM(I57:I65)</f>
        <v>0</v>
      </c>
    </row>
    <row r="67" spans="1:9" ht="5.25" customHeight="1">
      <c r="A67" s="121"/>
      <c r="B67" s="222"/>
      <c r="C67" s="202"/>
      <c r="D67" s="222"/>
      <c r="E67" s="205"/>
      <c r="F67" s="222"/>
      <c r="G67" s="205"/>
      <c r="H67" s="222"/>
      <c r="I67" s="205"/>
    </row>
    <row r="68" spans="1:9">
      <c r="A68" s="17" t="s">
        <v>18</v>
      </c>
      <c r="B68" s="223"/>
      <c r="C68" s="220">
        <f>C27+C66</f>
        <v>0</v>
      </c>
      <c r="D68" s="223" t="e">
        <f>D42+#REF!</f>
        <v>#REF!</v>
      </c>
      <c r="E68" s="220">
        <f ca="1">E27+E66</f>
        <v>0</v>
      </c>
      <c r="F68" s="223" t="e">
        <f>#REF!+F28+F6</f>
        <v>#REF!</v>
      </c>
      <c r="G68" s="220">
        <f ca="1">G27+G66</f>
        <v>0</v>
      </c>
      <c r="H68" s="223" t="e">
        <f>#REF!+H28+H6</f>
        <v>#REF!</v>
      </c>
      <c r="I68" s="220">
        <f ca="1">I27+I66</f>
        <v>0</v>
      </c>
    </row>
  </sheetData>
  <hyperlinks>
    <hyperlink ref="A4" location="Titel!A1" display="Titel!A1" xr:uid="{00000000-0004-0000-04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4:J44"/>
  <sheetViews>
    <sheetView showGridLines="0" zoomScaleNormal="100" workbookViewId="0"/>
  </sheetViews>
  <sheetFormatPr baseColWidth="10" defaultRowHeight="12.75" outlineLevelRow="1"/>
  <cols>
    <col min="1" max="1" width="47" style="44" customWidth="1"/>
    <col min="2" max="2" width="0.85546875" style="44" customWidth="1"/>
    <col min="3" max="3" width="20.140625" style="308" customWidth="1"/>
    <col min="4" max="4" width="0.85546875" style="309" customWidth="1"/>
    <col min="5" max="5" width="20.140625" style="309" customWidth="1"/>
    <col min="6" max="6" width="0.85546875" style="44" customWidth="1"/>
    <col min="7" max="7" width="20.140625" style="44" customWidth="1"/>
    <col min="8" max="8" width="0.85546875" style="231" customWidth="1"/>
    <col min="9" max="9" width="20.140625" style="44" customWidth="1"/>
    <col min="10" max="10" width="11.42578125" style="231"/>
    <col min="11" max="16384" width="11.42578125" style="44"/>
  </cols>
  <sheetData>
    <row r="4" spans="1:10" s="7" customFormat="1" ht="18">
      <c r="A4" s="7" t="str">
        <f>Titel!A17</f>
        <v>[Finanzplan 20XX-20XX]</v>
      </c>
      <c r="B4" s="8"/>
      <c r="C4" s="187"/>
      <c r="D4" s="185"/>
      <c r="E4" s="185"/>
      <c r="G4" s="8"/>
      <c r="H4" s="72"/>
      <c r="I4" s="8"/>
      <c r="J4" s="72"/>
    </row>
    <row r="5" spans="1:10" s="53" customFormat="1" ht="12.75" customHeight="1">
      <c r="A5" s="53" t="str">
        <f>Titel!A18</f>
        <v>[Ihre Firma]</v>
      </c>
      <c r="B5" s="54"/>
      <c r="C5" s="188"/>
      <c r="D5" s="186"/>
      <c r="E5" s="186"/>
      <c r="G5" s="54"/>
      <c r="H5" s="73"/>
      <c r="I5" s="54"/>
      <c r="J5" s="73"/>
    </row>
    <row r="6" spans="1:10" s="7" customFormat="1" ht="12.75" customHeight="1">
      <c r="A6" s="184"/>
      <c r="B6" s="8"/>
      <c r="C6" s="187"/>
      <c r="D6" s="185"/>
      <c r="E6" s="185"/>
      <c r="G6" s="8"/>
      <c r="H6" s="72"/>
      <c r="I6" s="8"/>
      <c r="J6" s="72"/>
    </row>
    <row r="7" spans="1:10" s="7" customFormat="1" ht="12.75" customHeight="1">
      <c r="A7" s="184"/>
      <c r="B7" s="8"/>
      <c r="C7" s="187"/>
      <c r="D7" s="185"/>
      <c r="E7" s="185"/>
      <c r="G7" s="8"/>
      <c r="H7" s="72"/>
      <c r="I7" s="8"/>
      <c r="J7" s="72"/>
    </row>
    <row r="8" spans="1:10" hidden="1" outlineLevel="1">
      <c r="A8" s="18" t="s">
        <v>147</v>
      </c>
      <c r="B8" s="18"/>
      <c r="C8" s="18"/>
      <c r="D8" s="18"/>
      <c r="E8" s="18"/>
      <c r="F8" s="18"/>
      <c r="G8" s="18"/>
      <c r="H8" s="18"/>
      <c r="I8" s="18"/>
    </row>
    <row r="9" spans="1:10" ht="3.75" hidden="1" customHeight="1" outlineLevel="1"/>
    <row r="10" spans="1:10" hidden="1" outlineLevel="1">
      <c r="A10" s="227" t="s">
        <v>166</v>
      </c>
      <c r="B10" s="228"/>
      <c r="C10" s="257"/>
      <c r="D10" s="229"/>
      <c r="E10" s="233">
        <f>'3 Investitionen'!E40-'3 Investitionen'!E53+(SUM('3 Investitionen'!E19:E25)-SUM('3 Investitionen'!C19:C25))</f>
        <v>0</v>
      </c>
      <c r="F10" s="230"/>
      <c r="G10" s="233">
        <f>'3 Investitionen'!G40-'3 Investitionen'!G53+(SUM('3 Investitionen'!G19:G25)-SUM('3 Investitionen'!E19:E25))</f>
        <v>0</v>
      </c>
      <c r="H10" s="230"/>
      <c r="I10" s="233">
        <f>'3 Investitionen'!I40-'3 Investitionen'!I53+(SUM('3 Investitionen'!I19:I25)-SUM('3 Investitionen'!G19:G25))</f>
        <v>0</v>
      </c>
    </row>
    <row r="11" spans="1:10" s="253" customFormat="1" hidden="1" outlineLevel="1">
      <c r="A11" s="232" t="s">
        <v>171</v>
      </c>
      <c r="B11" s="322"/>
      <c r="C11" s="258">
        <f>'3 Investitionen'!C68-'4 Finanzierung'!C21-'4 Finanzierung'!C30-'4 Finanzierung'!C38</f>
        <v>0</v>
      </c>
      <c r="D11" s="230"/>
      <c r="E11" s="234">
        <f ca="1">E10-'3 Investitionen'!E10-'3 Investitionen'!E11-'3 Investitionen'!E14</f>
        <v>0</v>
      </c>
      <c r="F11" s="230"/>
      <c r="G11" s="234">
        <f ca="1">G10-'3 Investitionen'!G10-'3 Investitionen'!G11-'3 Investitionen'!G14</f>
        <v>0</v>
      </c>
      <c r="H11" s="230"/>
      <c r="I11" s="234">
        <f ca="1">I10-'3 Investitionen'!I10-'3 Investitionen'!I11-'3 Investitionen'!I14</f>
        <v>0</v>
      </c>
    </row>
    <row r="12" spans="1:10" s="7" customFormat="1" ht="12.75" hidden="1" customHeight="1" outlineLevel="1">
      <c r="A12" s="184"/>
      <c r="B12" s="8"/>
      <c r="C12" s="187"/>
      <c r="D12" s="185"/>
      <c r="E12" s="185"/>
      <c r="G12" s="8"/>
      <c r="H12" s="72"/>
      <c r="I12" s="8"/>
      <c r="J12" s="72"/>
    </row>
    <row r="13" spans="1:10" collapsed="1">
      <c r="A13" s="18" t="s">
        <v>124</v>
      </c>
      <c r="B13" s="18"/>
      <c r="C13" s="18"/>
      <c r="D13" s="18"/>
      <c r="E13" s="18"/>
      <c r="F13" s="18"/>
      <c r="G13" s="18"/>
      <c r="H13" s="18"/>
      <c r="I13" s="18"/>
    </row>
    <row r="14" spans="1:10" ht="3.75" customHeight="1"/>
    <row r="15" spans="1:10">
      <c r="A15" s="18" t="s">
        <v>138</v>
      </c>
      <c r="C15" s="96" t="e">
        <f>"Bestand 31.12."&amp;Titel!$B$24-1</f>
        <v>#VALUE!</v>
      </c>
      <c r="D15" s="97"/>
      <c r="E15" s="96" t="str">
        <f>"Plan Ende "&amp;Titel!$B$24</f>
        <v>Plan Ende [1. Planjahr]</v>
      </c>
      <c r="F15" s="97"/>
      <c r="G15" s="96" t="e">
        <f>"Plan Ende "&amp;Titel!$B$24+1</f>
        <v>#VALUE!</v>
      </c>
      <c r="H15" s="97"/>
      <c r="I15" s="96" t="e">
        <f>"Plan Ende "&amp;Titel!$B$24+2</f>
        <v>#VALUE!</v>
      </c>
    </row>
    <row r="16" spans="1:10" s="81" customFormat="1" ht="5.25" customHeight="1">
      <c r="A16" s="46"/>
      <c r="B16" s="245"/>
      <c r="C16" s="46"/>
      <c r="D16" s="302"/>
      <c r="E16" s="245"/>
      <c r="F16" s="302"/>
      <c r="G16" s="245"/>
      <c r="H16" s="302"/>
      <c r="I16" s="245"/>
    </row>
    <row r="17" spans="1:9" s="81" customFormat="1">
      <c r="A17" s="199" t="s">
        <v>36</v>
      </c>
      <c r="B17" s="120"/>
      <c r="C17" s="203"/>
      <c r="D17" s="222"/>
      <c r="E17" s="203"/>
      <c r="F17" s="222"/>
      <c r="G17" s="203"/>
      <c r="H17" s="222"/>
      <c r="I17" s="203"/>
    </row>
    <row r="18" spans="1:9" s="81" customFormat="1">
      <c r="A18" s="200" t="s">
        <v>135</v>
      </c>
      <c r="B18" s="120"/>
      <c r="C18" s="203"/>
      <c r="D18" s="222"/>
      <c r="E18" s="203"/>
      <c r="F18" s="222"/>
      <c r="G18" s="203"/>
      <c r="H18" s="222"/>
      <c r="I18" s="203"/>
    </row>
    <row r="19" spans="1:9" s="81" customFormat="1">
      <c r="A19" s="200" t="s">
        <v>133</v>
      </c>
      <c r="B19" s="120"/>
      <c r="C19" s="203"/>
      <c r="D19" s="222"/>
      <c r="E19" s="203"/>
      <c r="F19" s="222"/>
      <c r="G19" s="203"/>
      <c r="H19" s="222"/>
      <c r="I19" s="203"/>
    </row>
    <row r="20" spans="1:9" s="81" customFormat="1" ht="4.5" customHeight="1">
      <c r="A20" s="121"/>
      <c r="B20" s="120"/>
      <c r="C20" s="205"/>
      <c r="D20" s="222"/>
      <c r="E20" s="205"/>
      <c r="F20" s="222"/>
      <c r="G20" s="205"/>
      <c r="H20" s="222"/>
      <c r="I20" s="205"/>
    </row>
    <row r="21" spans="1:9" s="254" customFormat="1">
      <c r="A21" s="191" t="s">
        <v>70</v>
      </c>
      <c r="B21" s="191"/>
      <c r="C21" s="206">
        <f>SUM(C17:C19)</f>
        <v>0</v>
      </c>
      <c r="D21" s="223"/>
      <c r="E21" s="206">
        <f>SUM(E17:E19)</f>
        <v>0</v>
      </c>
      <c r="F21" s="223"/>
      <c r="G21" s="206">
        <f>SUM(G17:G19)</f>
        <v>0</v>
      </c>
      <c r="H21" s="223"/>
      <c r="I21" s="206">
        <f>SUM(I17:I19)</f>
        <v>0</v>
      </c>
    </row>
    <row r="22" spans="1:9">
      <c r="A22" s="16"/>
      <c r="D22" s="323"/>
      <c r="F22" s="250"/>
      <c r="H22" s="324"/>
    </row>
    <row r="23" spans="1:9">
      <c r="A23" s="18" t="s">
        <v>139</v>
      </c>
      <c r="C23" s="96" t="e">
        <f>"Bestand 31.12."&amp;Titel!$B$24-1</f>
        <v>#VALUE!</v>
      </c>
      <c r="D23" s="97"/>
      <c r="E23" s="96" t="str">
        <f>"Plan Ende "&amp;Titel!$B$24</f>
        <v>Plan Ende [1. Planjahr]</v>
      </c>
      <c r="F23" s="97"/>
      <c r="G23" s="96" t="e">
        <f>"Plan Ende "&amp;Titel!$B$24+1</f>
        <v>#VALUE!</v>
      </c>
      <c r="H23" s="97"/>
      <c r="I23" s="96" t="e">
        <f>"Plan Ende "&amp;Titel!$B$24+2</f>
        <v>#VALUE!</v>
      </c>
    </row>
    <row r="24" spans="1:9" s="81" customFormat="1" ht="5.25" customHeight="1">
      <c r="A24" s="46"/>
      <c r="B24" s="245"/>
      <c r="C24" s="46"/>
      <c r="D24" s="302"/>
      <c r="E24" s="245"/>
      <c r="F24" s="302"/>
      <c r="G24" s="245"/>
      <c r="H24" s="302"/>
      <c r="I24" s="245"/>
    </row>
    <row r="25" spans="1:9" s="310" customFormat="1">
      <c r="A25" s="199" t="s">
        <v>37</v>
      </c>
      <c r="B25" s="120"/>
      <c r="C25" s="203"/>
      <c r="D25" s="222"/>
      <c r="E25" s="203"/>
      <c r="F25" s="222"/>
      <c r="G25" s="203"/>
      <c r="H25" s="222"/>
      <c r="I25" s="203"/>
    </row>
    <row r="26" spans="1:9" s="81" customFormat="1">
      <c r="A26" s="200" t="s">
        <v>134</v>
      </c>
      <c r="B26" s="120"/>
      <c r="C26" s="203"/>
      <c r="D26" s="222"/>
      <c r="E26" s="203"/>
      <c r="F26" s="222"/>
      <c r="G26" s="203"/>
      <c r="H26" s="222"/>
      <c r="I26" s="203"/>
    </row>
    <row r="27" spans="1:9" s="81" customFormat="1">
      <c r="A27" s="200" t="s">
        <v>39</v>
      </c>
      <c r="B27" s="120"/>
      <c r="C27" s="203"/>
      <c r="D27" s="222"/>
      <c r="E27" s="203"/>
      <c r="F27" s="222"/>
      <c r="G27" s="203"/>
      <c r="H27" s="222"/>
      <c r="I27" s="203"/>
    </row>
    <row r="28" spans="1:9" s="81" customFormat="1">
      <c r="A28" s="200" t="s">
        <v>40</v>
      </c>
      <c r="B28" s="120"/>
      <c r="C28" s="203"/>
      <c r="D28" s="222"/>
      <c r="E28" s="203"/>
      <c r="F28" s="222"/>
      <c r="G28" s="203"/>
      <c r="H28" s="222"/>
      <c r="I28" s="203"/>
    </row>
    <row r="29" spans="1:9" s="81" customFormat="1" ht="4.5" customHeight="1">
      <c r="A29" s="121"/>
      <c r="B29" s="120"/>
      <c r="C29" s="205"/>
      <c r="D29" s="222"/>
      <c r="E29" s="205"/>
      <c r="F29" s="222"/>
      <c r="G29" s="205"/>
      <c r="H29" s="222"/>
      <c r="I29" s="205"/>
    </row>
    <row r="30" spans="1:9" s="254" customFormat="1">
      <c r="A30" s="191" t="s">
        <v>72</v>
      </c>
      <c r="B30" s="191"/>
      <c r="C30" s="206">
        <f>SUM(C25:C28)</f>
        <v>0</v>
      </c>
      <c r="D30" s="223"/>
      <c r="E30" s="206">
        <f>SUM(E25:E28)</f>
        <v>0</v>
      </c>
      <c r="F30" s="223"/>
      <c r="G30" s="206">
        <f>SUM(G25:G28)</f>
        <v>0</v>
      </c>
      <c r="H30" s="223"/>
      <c r="I30" s="206">
        <f>SUM(I25:I28)</f>
        <v>0</v>
      </c>
    </row>
    <row r="31" spans="1:9">
      <c r="A31" s="16"/>
      <c r="D31" s="323"/>
      <c r="F31" s="250"/>
      <c r="H31" s="324"/>
    </row>
    <row r="32" spans="1:9">
      <c r="A32" s="18" t="s">
        <v>140</v>
      </c>
      <c r="C32" s="96" t="e">
        <f>"Bestand 31.12."&amp;Titel!$B$24-1</f>
        <v>#VALUE!</v>
      </c>
      <c r="D32" s="97"/>
      <c r="E32" s="96" t="str">
        <f>"Plan Ende "&amp;Titel!$B$24</f>
        <v>Plan Ende [1. Planjahr]</v>
      </c>
      <c r="F32" s="97"/>
      <c r="G32" s="96" t="e">
        <f>"Plan Ende "&amp;Titel!$B$24+1</f>
        <v>#VALUE!</v>
      </c>
      <c r="H32" s="97"/>
      <c r="I32" s="96" t="e">
        <f>"Plan Ende "&amp;Titel!$B$24+2</f>
        <v>#VALUE!</v>
      </c>
    </row>
    <row r="33" spans="1:9" s="81" customFormat="1" ht="5.25" customHeight="1">
      <c r="A33" s="46"/>
      <c r="B33" s="245"/>
      <c r="C33" s="46"/>
      <c r="D33" s="302"/>
      <c r="E33" s="245"/>
      <c r="F33" s="302"/>
      <c r="G33" s="245"/>
      <c r="H33" s="302"/>
      <c r="I33" s="245"/>
    </row>
    <row r="34" spans="1:9" s="81" customFormat="1">
      <c r="A34" s="199" t="s">
        <v>16</v>
      </c>
      <c r="B34" s="120"/>
      <c r="C34" s="203"/>
      <c r="D34" s="222"/>
      <c r="E34" s="203"/>
      <c r="F34" s="222"/>
      <c r="G34" s="203"/>
      <c r="H34" s="222"/>
      <c r="I34" s="203"/>
    </row>
    <row r="35" spans="1:9" s="81" customFormat="1">
      <c r="A35" s="199" t="s">
        <v>17</v>
      </c>
      <c r="B35" s="120"/>
      <c r="C35" s="203"/>
      <c r="D35" s="222"/>
      <c r="E35" s="204">
        <f>'7 Bilanz'!O54</f>
        <v>0</v>
      </c>
      <c r="F35" s="222"/>
      <c r="G35" s="204">
        <f>'7 Bilanz'!S54</f>
        <v>0</v>
      </c>
      <c r="H35" s="222"/>
      <c r="I35" s="204">
        <f>'7 Bilanz'!W54</f>
        <v>0</v>
      </c>
    </row>
    <row r="36" spans="1:9" s="81" customFormat="1">
      <c r="A36" s="199" t="s">
        <v>177</v>
      </c>
      <c r="B36" s="120"/>
      <c r="C36" s="203"/>
      <c r="D36" s="222"/>
      <c r="E36" s="204">
        <f ca="1">'7 Bilanz'!O55</f>
        <v>0</v>
      </c>
      <c r="F36" s="222"/>
      <c r="G36" s="204">
        <f ca="1">'7 Bilanz'!S55</f>
        <v>0</v>
      </c>
      <c r="H36" s="222"/>
      <c r="I36" s="204">
        <f ca="1">'7 Bilanz'!W55</f>
        <v>0</v>
      </c>
    </row>
    <row r="37" spans="1:9" s="81" customFormat="1" ht="4.5" customHeight="1">
      <c r="A37" s="121"/>
      <c r="B37" s="120"/>
      <c r="C37" s="205"/>
      <c r="D37" s="222"/>
      <c r="E37" s="205"/>
      <c r="F37" s="222"/>
      <c r="G37" s="205"/>
      <c r="H37" s="222"/>
      <c r="I37" s="205"/>
    </row>
    <row r="38" spans="1:9" s="254" customFormat="1">
      <c r="A38" s="191" t="s">
        <v>2</v>
      </c>
      <c r="B38" s="191"/>
      <c r="C38" s="206">
        <f>SUM(C34:C36)</f>
        <v>0</v>
      </c>
      <c r="D38" s="223"/>
      <c r="E38" s="206">
        <f ca="1">SUM(E34:E36)</f>
        <v>0</v>
      </c>
      <c r="F38" s="223"/>
      <c r="G38" s="206">
        <f ca="1">SUM(G34:G36)</f>
        <v>0</v>
      </c>
      <c r="H38" s="223"/>
      <c r="I38" s="206">
        <f ca="1">SUM(I34:I36)</f>
        <v>0</v>
      </c>
    </row>
    <row r="39" spans="1:9">
      <c r="D39" s="323"/>
      <c r="F39" s="250"/>
      <c r="H39" s="324"/>
    </row>
    <row r="40" spans="1:9" s="81" customFormat="1">
      <c r="A40" s="17" t="s">
        <v>19</v>
      </c>
      <c r="B40" s="17"/>
      <c r="C40" s="220">
        <f>C21+C30+C38</f>
        <v>0</v>
      </c>
      <c r="D40" s="223"/>
      <c r="E40" s="220">
        <f ca="1">E21+E30+E38</f>
        <v>0</v>
      </c>
      <c r="F40" s="223"/>
      <c r="G40" s="220">
        <f ca="1">G21+G30+G38</f>
        <v>0</v>
      </c>
      <c r="H40" s="223"/>
      <c r="I40" s="220">
        <f ca="1">I21+I30+I38</f>
        <v>0</v>
      </c>
    </row>
    <row r="41" spans="1:9">
      <c r="D41" s="323"/>
      <c r="F41" s="250"/>
      <c r="H41" s="324"/>
    </row>
    <row r="42" spans="1:9">
      <c r="A42" s="18" t="s">
        <v>161</v>
      </c>
      <c r="C42" s="96" t="e">
        <f>Titel!$B$24-1</f>
        <v>#VALUE!</v>
      </c>
      <c r="D42" s="97"/>
      <c r="E42" s="96" t="str">
        <f>"Plan Ende "&amp;Titel!$B$24</f>
        <v>Plan Ende [1. Planjahr]</v>
      </c>
      <c r="F42" s="97"/>
      <c r="G42" s="96" t="e">
        <f>"Plan Ende "&amp;Titel!$B$24+1</f>
        <v>#VALUE!</v>
      </c>
      <c r="H42" s="97"/>
      <c r="I42" s="96" t="e">
        <f>"Plan Ende "&amp;Titel!$B$24+2</f>
        <v>#VALUE!</v>
      </c>
    </row>
    <row r="43" spans="1:9" s="81" customFormat="1" ht="5.25" customHeight="1">
      <c r="A43" s="46"/>
      <c r="B43" s="245"/>
      <c r="C43" s="46"/>
      <c r="D43" s="302"/>
      <c r="E43" s="245"/>
      <c r="F43" s="302"/>
      <c r="G43" s="245"/>
      <c r="H43" s="302"/>
      <c r="I43" s="245"/>
    </row>
    <row r="44" spans="1:9" s="81" customFormat="1">
      <c r="A44" s="315" t="s">
        <v>162</v>
      </c>
      <c r="B44" s="120"/>
      <c r="C44" s="203"/>
      <c r="D44" s="222"/>
      <c r="E44" s="204">
        <f>C44</f>
        <v>0</v>
      </c>
      <c r="F44" s="222"/>
      <c r="G44" s="204">
        <f>E44</f>
        <v>0</v>
      </c>
      <c r="H44" s="222"/>
      <c r="I44" s="204">
        <f>G44</f>
        <v>0</v>
      </c>
    </row>
  </sheetData>
  <phoneticPr fontId="8" type="noConversion"/>
  <conditionalFormatting sqref="C11">
    <cfRule type="expression" dxfId="62" priority="7" stopIfTrue="1">
      <formula>$E$11&lt;&gt;0</formula>
    </cfRule>
  </conditionalFormatting>
  <conditionalFormatting sqref="G11">
    <cfRule type="expression" dxfId="61" priority="6" stopIfTrue="1">
      <formula>$E$11&lt;&gt;0</formula>
    </cfRule>
  </conditionalFormatting>
  <conditionalFormatting sqref="E11">
    <cfRule type="expression" dxfId="60" priority="4" stopIfTrue="1">
      <formula>$E$11&lt;&gt;0</formula>
    </cfRule>
  </conditionalFormatting>
  <conditionalFormatting sqref="I11">
    <cfRule type="expression" dxfId="59" priority="3" stopIfTrue="1">
      <formula>$E$11&lt;&gt;0</formula>
    </cfRule>
  </conditionalFormatting>
  <conditionalFormatting sqref="I11 G11 E11">
    <cfRule type="cellIs" dxfId="58" priority="1" stopIfTrue="1" operator="greaterThan">
      <formula>0</formula>
    </cfRule>
    <cfRule type="cellIs" dxfId="57" priority="2" stopIfTrue="1" operator="lessThan">
      <formula>0</formula>
    </cfRule>
  </conditionalFormatting>
  <hyperlinks>
    <hyperlink ref="A4" location="Titel!A1" display="Titel!A1" xr:uid="{00000000-0004-0000-05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4:AI38"/>
  <sheetViews>
    <sheetView showGridLines="0" zoomScale="96" zoomScaleNormal="96" workbookViewId="0"/>
  </sheetViews>
  <sheetFormatPr baseColWidth="10" defaultRowHeight="12.75" outlineLevelRow="1" outlineLevelCol="1"/>
  <cols>
    <col min="1" max="1" width="3" style="45" customWidth="1"/>
    <col min="2" max="2" width="55.7109375" style="44" customWidth="1"/>
    <col min="3" max="3" width="0.85546875" style="244" hidden="1" customWidth="1" outlineLevel="1"/>
    <col min="4" max="4" width="12.7109375" style="248" hidden="1" customWidth="1" outlineLevel="1"/>
    <col min="5" max="5" width="0.42578125" style="248" hidden="1" customWidth="1" outlineLevel="1"/>
    <col min="6" max="6" width="5" style="144" hidden="1" customWidth="1" outlineLevel="1"/>
    <col min="7" max="7" width="0.85546875" style="244" hidden="1" customWidth="1" outlineLevel="1"/>
    <col min="8" max="8" width="12.7109375" style="248" hidden="1" customWidth="1" outlineLevel="1"/>
    <col min="9" max="9" width="0.42578125" style="248" hidden="1" customWidth="1" outlineLevel="1"/>
    <col min="10" max="10" width="5" style="144" hidden="1" customWidth="1" outlineLevel="1"/>
    <col min="11" max="11" width="0.85546875" style="244" hidden="1" customWidth="1" outlineLevel="1"/>
    <col min="12" max="12" width="12.7109375" style="248" hidden="1" customWidth="1" outlineLevel="1"/>
    <col min="13" max="13" width="0.42578125" style="248" hidden="1" customWidth="1" outlineLevel="1"/>
    <col min="14" max="14" width="5" style="144" hidden="1" customWidth="1" outlineLevel="1"/>
    <col min="15" max="15" width="0.85546875" style="244" customWidth="1" collapsed="1"/>
    <col min="16" max="16" width="12.7109375" style="248" customWidth="1"/>
    <col min="17" max="17" width="0.42578125" style="248" customWidth="1"/>
    <col min="18" max="18" width="5" style="144" bestFit="1" customWidth="1"/>
    <col min="19" max="19" width="0.85546875" style="244" customWidth="1"/>
    <col min="20" max="20" width="12.7109375" style="248" customWidth="1"/>
    <col min="21" max="21" width="0.42578125" style="248" customWidth="1"/>
    <col min="22" max="22" width="5" style="147" bestFit="1" customWidth="1"/>
    <col min="23" max="23" width="0.85546875" style="244" customWidth="1"/>
    <col min="24" max="24" width="12.7109375" style="248" customWidth="1"/>
    <col min="25" max="25" width="0.42578125" style="248" customWidth="1"/>
    <col min="26" max="26" width="5" style="306" bestFit="1" customWidth="1"/>
    <col min="27" max="16384" width="11.42578125" style="81"/>
  </cols>
  <sheetData>
    <row r="4" spans="1:35" s="35" customFormat="1" ht="18">
      <c r="A4" s="72" t="str">
        <f>Titel!A17</f>
        <v>[Finanzplan 20XX-20XX]</v>
      </c>
      <c r="B4" s="37"/>
      <c r="C4" s="38"/>
      <c r="D4" s="37"/>
      <c r="E4" s="37"/>
      <c r="F4" s="138"/>
      <c r="G4" s="38"/>
      <c r="H4" s="37"/>
      <c r="I4" s="37"/>
      <c r="J4" s="138"/>
      <c r="K4" s="38"/>
      <c r="L4" s="37"/>
      <c r="M4" s="37"/>
      <c r="N4" s="138"/>
      <c r="O4" s="38"/>
      <c r="P4" s="37"/>
      <c r="Q4" s="37"/>
      <c r="R4" s="138"/>
      <c r="S4" s="38"/>
      <c r="T4" s="37"/>
      <c r="U4" s="39"/>
      <c r="V4" s="145"/>
      <c r="W4" s="38"/>
      <c r="X4" s="37"/>
      <c r="Y4" s="39"/>
      <c r="Z4" s="149"/>
      <c r="AA4" s="36"/>
      <c r="AB4" s="37"/>
      <c r="AD4" s="37"/>
      <c r="AE4" s="38"/>
      <c r="AF4" s="39"/>
      <c r="AG4" s="38"/>
      <c r="AH4" s="39"/>
      <c r="AI4" s="37"/>
    </row>
    <row r="5" spans="1:35" s="53" customFormat="1" ht="12.75" customHeight="1">
      <c r="A5" s="53" t="str">
        <f>Titel!A18</f>
        <v>[Ihre Firma]</v>
      </c>
      <c r="B5" s="54"/>
      <c r="C5" s="55"/>
      <c r="D5" s="54"/>
      <c r="E5" s="54"/>
      <c r="F5" s="138"/>
      <c r="G5" s="55"/>
      <c r="H5" s="54"/>
      <c r="I5" s="54"/>
      <c r="J5" s="138"/>
      <c r="K5" s="55"/>
      <c r="L5" s="54"/>
      <c r="M5" s="54"/>
      <c r="N5" s="138"/>
      <c r="O5" s="55"/>
      <c r="P5" s="54"/>
      <c r="Q5" s="54"/>
      <c r="R5" s="138"/>
      <c r="S5" s="55"/>
      <c r="T5" s="54"/>
      <c r="U5" s="56"/>
      <c r="V5" s="146"/>
      <c r="W5" s="55"/>
      <c r="X5" s="54"/>
      <c r="Y5" s="56"/>
      <c r="Z5" s="150"/>
      <c r="AA5" s="60"/>
      <c r="AB5" s="54"/>
      <c r="AD5" s="54"/>
      <c r="AE5" s="55"/>
      <c r="AF5" s="56"/>
      <c r="AG5" s="55"/>
      <c r="AH5" s="56"/>
      <c r="AI5" s="54"/>
    </row>
    <row r="6" spans="1:35" s="28" customFormat="1" ht="12.75" customHeight="1">
      <c r="A6" s="29"/>
      <c r="B6" s="27"/>
      <c r="C6" s="30"/>
      <c r="D6" s="27"/>
      <c r="E6" s="27"/>
      <c r="F6" s="138"/>
      <c r="G6" s="30"/>
      <c r="H6" s="27"/>
      <c r="I6" s="27"/>
      <c r="J6" s="138"/>
      <c r="K6" s="30"/>
      <c r="L6" s="27"/>
      <c r="M6" s="27"/>
      <c r="N6" s="138"/>
      <c r="O6" s="30"/>
      <c r="P6" s="27"/>
      <c r="Q6" s="27"/>
      <c r="R6" s="138"/>
      <c r="S6" s="30"/>
      <c r="T6" s="27"/>
      <c r="U6" s="31"/>
      <c r="V6" s="145"/>
      <c r="W6" s="30"/>
      <c r="X6" s="27"/>
      <c r="Y6" s="31"/>
      <c r="Z6" s="149"/>
      <c r="AA6" s="29"/>
      <c r="AB6" s="27"/>
      <c r="AD6" s="27"/>
      <c r="AE6" s="30"/>
      <c r="AF6" s="31"/>
      <c r="AG6" s="30"/>
      <c r="AH6" s="31"/>
      <c r="AI6" s="27"/>
    </row>
    <row r="7" spans="1:35" s="28" customFormat="1" ht="12.75" customHeight="1">
      <c r="A7" s="29"/>
      <c r="B7" s="27"/>
      <c r="C7" s="30"/>
      <c r="D7" s="27"/>
      <c r="E7" s="27"/>
      <c r="F7" s="138"/>
      <c r="G7" s="30"/>
      <c r="H7" s="27"/>
      <c r="I7" s="27"/>
      <c r="J7" s="138"/>
      <c r="K7" s="30"/>
      <c r="L7" s="27"/>
      <c r="M7" s="27"/>
      <c r="N7" s="138"/>
      <c r="O7" s="30"/>
      <c r="P7" s="27"/>
      <c r="Q7" s="27"/>
      <c r="R7" s="138"/>
      <c r="S7" s="30"/>
      <c r="T7" s="27"/>
      <c r="U7" s="31"/>
      <c r="V7" s="145"/>
      <c r="W7" s="30"/>
      <c r="X7" s="27"/>
      <c r="Y7" s="31"/>
      <c r="Z7" s="149"/>
      <c r="AA7" s="29"/>
      <c r="AB7" s="27"/>
      <c r="AD7" s="27"/>
      <c r="AE7" s="30"/>
      <c r="AF7" s="31"/>
      <c r="AG7" s="30"/>
      <c r="AH7" s="31"/>
      <c r="AI7" s="27"/>
    </row>
    <row r="8" spans="1:35">
      <c r="A8" s="18" t="s">
        <v>3</v>
      </c>
      <c r="B8" s="5"/>
      <c r="C8" s="97"/>
      <c r="D8" s="96" t="e">
        <f>Titel!$B$24-3</f>
        <v>#VALUE!</v>
      </c>
      <c r="E8" s="118"/>
      <c r="F8" s="139" t="s">
        <v>73</v>
      </c>
      <c r="G8" s="97"/>
      <c r="H8" s="96" t="e">
        <f>Titel!$B$24-2</f>
        <v>#VALUE!</v>
      </c>
      <c r="I8" s="118"/>
      <c r="J8" s="139" t="s">
        <v>73</v>
      </c>
      <c r="K8" s="97"/>
      <c r="L8" s="96" t="e">
        <f>Titel!$B$24-1</f>
        <v>#VALUE!</v>
      </c>
      <c r="M8" s="118"/>
      <c r="N8" s="139" t="s">
        <v>73</v>
      </c>
      <c r="O8" s="97"/>
      <c r="P8" s="96" t="str">
        <f>"Plan "&amp;Titel!$B$24</f>
        <v>Plan [1. Planjahr]</v>
      </c>
      <c r="Q8" s="118"/>
      <c r="R8" s="139" t="s">
        <v>73</v>
      </c>
      <c r="S8" s="97"/>
      <c r="T8" s="96" t="e">
        <f>"Plan "&amp;Titel!$B$24+1</f>
        <v>#VALUE!</v>
      </c>
      <c r="U8" s="118"/>
      <c r="V8" s="139" t="s">
        <v>73</v>
      </c>
      <c r="W8" s="97"/>
      <c r="X8" s="96" t="e">
        <f>"Plan "&amp;Titel!$B$24+2</f>
        <v>#VALUE!</v>
      </c>
      <c r="Y8" s="118"/>
      <c r="Z8" s="139" t="s">
        <v>73</v>
      </c>
    </row>
    <row r="9" spans="1:35" ht="3.75" customHeight="1">
      <c r="B9" s="46"/>
      <c r="C9" s="302"/>
      <c r="D9" s="245"/>
      <c r="E9" s="302"/>
      <c r="F9" s="140"/>
      <c r="G9" s="302"/>
      <c r="H9" s="245"/>
      <c r="I9" s="302"/>
      <c r="J9" s="140"/>
      <c r="K9" s="302"/>
      <c r="L9" s="245"/>
      <c r="M9" s="302"/>
      <c r="N9" s="140"/>
      <c r="O9" s="302"/>
      <c r="P9" s="245"/>
      <c r="Q9" s="302"/>
      <c r="R9" s="140"/>
      <c r="S9" s="302"/>
      <c r="T9" s="245"/>
      <c r="U9" s="302"/>
      <c r="V9" s="140"/>
      <c r="W9" s="302"/>
      <c r="X9" s="245"/>
      <c r="Y9" s="302"/>
      <c r="Z9" s="140"/>
    </row>
    <row r="10" spans="1:35" s="50" customFormat="1">
      <c r="A10" s="19" t="s">
        <v>6</v>
      </c>
      <c r="B10" s="1" t="s">
        <v>121</v>
      </c>
      <c r="C10" s="135"/>
      <c r="D10" s="194"/>
      <c r="E10" s="135"/>
      <c r="F10" s="141" t="str">
        <f>IF(ISERROR(D10/$D$10),"",D10/$D$10)</f>
        <v/>
      </c>
      <c r="G10" s="135"/>
      <c r="H10" s="194"/>
      <c r="I10" s="135"/>
      <c r="J10" s="141" t="str">
        <f>IF(ISERROR(H10/$H$10),"",H10/$H$10)</f>
        <v/>
      </c>
      <c r="K10" s="135"/>
      <c r="L10" s="194"/>
      <c r="M10" s="135"/>
      <c r="N10" s="141" t="str">
        <f>IF(ISERROR(L10/$L$10),"",L10/$L$10)</f>
        <v/>
      </c>
      <c r="O10" s="135"/>
      <c r="P10" s="137">
        <f>'1 Umsatz'!D20</f>
        <v>0</v>
      </c>
      <c r="Q10" s="135"/>
      <c r="R10" s="141" t="str">
        <f>IF(ISERROR(P10/$P$10),"",P10/$P$10)</f>
        <v/>
      </c>
      <c r="S10" s="135"/>
      <c r="T10" s="137">
        <f>'1 Umsatz'!F20</f>
        <v>0</v>
      </c>
      <c r="U10" s="135"/>
      <c r="V10" s="141" t="str">
        <f>IF(ISERROR(T10/$T$10),"",T10/$T$10)</f>
        <v/>
      </c>
      <c r="W10" s="135"/>
      <c r="X10" s="137">
        <f>'1 Umsatz'!H20</f>
        <v>0</v>
      </c>
      <c r="Y10" s="135"/>
      <c r="Z10" s="141" t="str">
        <f>IF(ISERROR(X10/$X$10),"",X10/$X$10)</f>
        <v/>
      </c>
    </row>
    <row r="11" spans="1:35">
      <c r="A11" s="45" t="s">
        <v>5</v>
      </c>
      <c r="B11" s="46" t="str">
        <f>'2 Kosten'!A10</f>
        <v>Waren</v>
      </c>
      <c r="C11" s="207"/>
      <c r="D11" s="286"/>
      <c r="E11" s="207"/>
      <c r="F11" s="133" t="str">
        <f t="shared" ref="F11:F29" si="0">IF(ISERROR(D11/$D$10),"",D11/$D$10)</f>
        <v/>
      </c>
      <c r="G11" s="207"/>
      <c r="H11" s="286"/>
      <c r="I11" s="207"/>
      <c r="J11" s="133" t="str">
        <f t="shared" ref="J11:J29" si="1">IF(ISERROR(H11/$H$10),"",H11/$H$10)</f>
        <v/>
      </c>
      <c r="K11" s="207"/>
      <c r="L11" s="286"/>
      <c r="M11" s="207"/>
      <c r="N11" s="133" t="str">
        <f t="shared" ref="N11:N29" si="2">IF(ISERROR(L11/$L$10),"",L11/$L$10)</f>
        <v/>
      </c>
      <c r="O11" s="207"/>
      <c r="P11" s="119">
        <f>'2 Kosten'!C10</f>
        <v>0</v>
      </c>
      <c r="Q11" s="207"/>
      <c r="R11" s="133" t="str">
        <f t="shared" ref="R11:R28" si="3">IF(ISERROR(P11/$P$10),"",P11/$P$10)</f>
        <v/>
      </c>
      <c r="S11" s="207"/>
      <c r="T11" s="119">
        <f>'2 Kosten'!E10</f>
        <v>0</v>
      </c>
      <c r="U11" s="207"/>
      <c r="V11" s="133" t="str">
        <f t="shared" ref="V11:V29" si="4">IF(ISERROR(T11/$T$10),"",T11/$T$10)</f>
        <v/>
      </c>
      <c r="W11" s="207"/>
      <c r="X11" s="119">
        <f>'2 Kosten'!G10</f>
        <v>0</v>
      </c>
      <c r="Y11" s="207"/>
      <c r="Z11" s="133" t="str">
        <f t="shared" ref="Z11:Z29" si="5">IF(ISERROR(X11/$X$10),"",X11/$X$10)</f>
        <v/>
      </c>
    </row>
    <row r="12" spans="1:35" s="50" customFormat="1">
      <c r="A12" s="19" t="s">
        <v>6</v>
      </c>
      <c r="B12" s="1" t="s">
        <v>99</v>
      </c>
      <c r="C12" s="135"/>
      <c r="D12" s="137">
        <f>D10-D11</f>
        <v>0</v>
      </c>
      <c r="E12" s="135"/>
      <c r="F12" s="141" t="str">
        <f t="shared" si="0"/>
        <v/>
      </c>
      <c r="G12" s="135"/>
      <c r="H12" s="137">
        <f>H10-H11</f>
        <v>0</v>
      </c>
      <c r="I12" s="135"/>
      <c r="J12" s="141" t="str">
        <f t="shared" si="1"/>
        <v/>
      </c>
      <c r="K12" s="135"/>
      <c r="L12" s="137">
        <f>L10-L11</f>
        <v>0</v>
      </c>
      <c r="M12" s="135"/>
      <c r="N12" s="141" t="str">
        <f t="shared" si="2"/>
        <v/>
      </c>
      <c r="O12" s="135"/>
      <c r="P12" s="137">
        <f>P10-P11</f>
        <v>0</v>
      </c>
      <c r="Q12" s="135"/>
      <c r="R12" s="141" t="str">
        <f t="shared" si="3"/>
        <v/>
      </c>
      <c r="S12" s="135"/>
      <c r="T12" s="137">
        <f>T10-T11</f>
        <v>0</v>
      </c>
      <c r="U12" s="135"/>
      <c r="V12" s="141" t="str">
        <f t="shared" si="4"/>
        <v/>
      </c>
      <c r="W12" s="135"/>
      <c r="X12" s="137">
        <f>X10-X11</f>
        <v>0</v>
      </c>
      <c r="Y12" s="135"/>
      <c r="Z12" s="141" t="str">
        <f t="shared" si="5"/>
        <v/>
      </c>
    </row>
    <row r="13" spans="1:35">
      <c r="A13" s="45" t="s">
        <v>5</v>
      </c>
      <c r="B13" s="189" t="str">
        <f>'2 Kosten'!A11</f>
        <v>Personal</v>
      </c>
      <c r="C13" s="207"/>
      <c r="D13" s="286"/>
      <c r="E13" s="207"/>
      <c r="F13" s="133" t="str">
        <f t="shared" si="0"/>
        <v/>
      </c>
      <c r="G13" s="207"/>
      <c r="H13" s="286"/>
      <c r="I13" s="207"/>
      <c r="J13" s="133" t="str">
        <f t="shared" si="1"/>
        <v/>
      </c>
      <c r="K13" s="207"/>
      <c r="L13" s="286"/>
      <c r="M13" s="207"/>
      <c r="N13" s="133" t="str">
        <f t="shared" si="2"/>
        <v/>
      </c>
      <c r="O13" s="207"/>
      <c r="P13" s="119">
        <f>'2 Kosten'!C11</f>
        <v>0</v>
      </c>
      <c r="Q13" s="207"/>
      <c r="R13" s="133" t="str">
        <f t="shared" si="3"/>
        <v/>
      </c>
      <c r="S13" s="207"/>
      <c r="T13" s="119">
        <f>'2 Kosten'!E11</f>
        <v>0</v>
      </c>
      <c r="U13" s="207"/>
      <c r="V13" s="133" t="str">
        <f t="shared" si="4"/>
        <v/>
      </c>
      <c r="W13" s="207"/>
      <c r="X13" s="119">
        <f>'2 Kosten'!G11</f>
        <v>0</v>
      </c>
      <c r="Y13" s="207"/>
      <c r="Z13" s="133" t="str">
        <f t="shared" si="5"/>
        <v/>
      </c>
    </row>
    <row r="14" spans="1:35">
      <c r="A14" s="45" t="s">
        <v>5</v>
      </c>
      <c r="B14" s="189" t="str">
        <f>'2 Kosten'!A12</f>
        <v>Raum</v>
      </c>
      <c r="C14" s="207"/>
      <c r="D14" s="286"/>
      <c r="E14" s="207"/>
      <c r="F14" s="133" t="str">
        <f t="shared" si="0"/>
        <v/>
      </c>
      <c r="G14" s="207"/>
      <c r="H14" s="286"/>
      <c r="I14" s="207"/>
      <c r="J14" s="133" t="str">
        <f t="shared" si="1"/>
        <v/>
      </c>
      <c r="K14" s="207"/>
      <c r="L14" s="286"/>
      <c r="M14" s="207"/>
      <c r="N14" s="133" t="str">
        <f t="shared" si="2"/>
        <v/>
      </c>
      <c r="O14" s="207"/>
      <c r="P14" s="119">
        <f>'2 Kosten'!C12</f>
        <v>0</v>
      </c>
      <c r="Q14" s="207"/>
      <c r="R14" s="133" t="str">
        <f t="shared" si="3"/>
        <v/>
      </c>
      <c r="S14" s="207"/>
      <c r="T14" s="119">
        <f>'2 Kosten'!E12</f>
        <v>0</v>
      </c>
      <c r="U14" s="207"/>
      <c r="V14" s="133" t="str">
        <f t="shared" si="4"/>
        <v/>
      </c>
      <c r="W14" s="207"/>
      <c r="X14" s="119">
        <f>'2 Kosten'!G12</f>
        <v>0</v>
      </c>
      <c r="Y14" s="207"/>
      <c r="Z14" s="133" t="str">
        <f t="shared" si="5"/>
        <v/>
      </c>
    </row>
    <row r="15" spans="1:35">
      <c r="A15" s="45" t="s">
        <v>5</v>
      </c>
      <c r="B15" s="189" t="str">
        <f>'2 Kosten'!A13</f>
        <v>Miete</v>
      </c>
      <c r="C15" s="207"/>
      <c r="D15" s="286"/>
      <c r="E15" s="207"/>
      <c r="F15" s="133" t="str">
        <f t="shared" si="0"/>
        <v/>
      </c>
      <c r="G15" s="207"/>
      <c r="H15" s="286"/>
      <c r="I15" s="207"/>
      <c r="J15" s="133" t="str">
        <f t="shared" si="1"/>
        <v/>
      </c>
      <c r="K15" s="207"/>
      <c r="L15" s="286"/>
      <c r="M15" s="207"/>
      <c r="N15" s="133" t="str">
        <f t="shared" si="2"/>
        <v/>
      </c>
      <c r="O15" s="207"/>
      <c r="P15" s="119">
        <f>'2 Kosten'!C13</f>
        <v>0</v>
      </c>
      <c r="Q15" s="207"/>
      <c r="R15" s="133" t="str">
        <f t="shared" si="3"/>
        <v/>
      </c>
      <c r="S15" s="207"/>
      <c r="T15" s="119">
        <f>'2 Kosten'!E13</f>
        <v>0</v>
      </c>
      <c r="U15" s="207"/>
      <c r="V15" s="133" t="str">
        <f t="shared" si="4"/>
        <v/>
      </c>
      <c r="W15" s="207"/>
      <c r="X15" s="119">
        <f>'2 Kosten'!G13</f>
        <v>0</v>
      </c>
      <c r="Y15" s="207"/>
      <c r="Z15" s="133" t="str">
        <f t="shared" si="5"/>
        <v/>
      </c>
    </row>
    <row r="16" spans="1:35">
      <c r="A16" s="45" t="s">
        <v>5</v>
      </c>
      <c r="B16" s="189" t="str">
        <f>'2 Kosten'!A14</f>
        <v>Werbung</v>
      </c>
      <c r="C16" s="207"/>
      <c r="D16" s="286"/>
      <c r="E16" s="207"/>
      <c r="F16" s="133" t="str">
        <f t="shared" si="0"/>
        <v/>
      </c>
      <c r="G16" s="207"/>
      <c r="H16" s="286"/>
      <c r="I16" s="207"/>
      <c r="J16" s="133" t="str">
        <f t="shared" si="1"/>
        <v/>
      </c>
      <c r="K16" s="207"/>
      <c r="L16" s="286"/>
      <c r="M16" s="207"/>
      <c r="N16" s="133" t="str">
        <f t="shared" si="2"/>
        <v/>
      </c>
      <c r="O16" s="207"/>
      <c r="P16" s="119">
        <f>'2 Kosten'!C14</f>
        <v>0</v>
      </c>
      <c r="Q16" s="207"/>
      <c r="R16" s="133" t="str">
        <f t="shared" si="3"/>
        <v/>
      </c>
      <c r="S16" s="207"/>
      <c r="T16" s="119">
        <f>'2 Kosten'!E14</f>
        <v>0</v>
      </c>
      <c r="U16" s="207"/>
      <c r="V16" s="133" t="str">
        <f t="shared" si="4"/>
        <v/>
      </c>
      <c r="W16" s="207"/>
      <c r="X16" s="119">
        <f>'2 Kosten'!G14</f>
        <v>0</v>
      </c>
      <c r="Y16" s="207"/>
      <c r="Z16" s="133" t="str">
        <f t="shared" si="5"/>
        <v/>
      </c>
    </row>
    <row r="17" spans="1:26">
      <c r="A17" s="45" t="s">
        <v>5</v>
      </c>
      <c r="B17" s="189" t="str">
        <f>'2 Kosten'!A15</f>
        <v>Verwaltung</v>
      </c>
      <c r="C17" s="207"/>
      <c r="D17" s="286"/>
      <c r="E17" s="207"/>
      <c r="F17" s="133" t="str">
        <f t="shared" si="0"/>
        <v/>
      </c>
      <c r="G17" s="207"/>
      <c r="H17" s="286"/>
      <c r="I17" s="207"/>
      <c r="J17" s="133" t="str">
        <f t="shared" si="1"/>
        <v/>
      </c>
      <c r="K17" s="207"/>
      <c r="L17" s="286"/>
      <c r="M17" s="207"/>
      <c r="N17" s="133" t="str">
        <f t="shared" si="2"/>
        <v/>
      </c>
      <c r="O17" s="207"/>
      <c r="P17" s="119">
        <f>'2 Kosten'!C15</f>
        <v>0</v>
      </c>
      <c r="Q17" s="207"/>
      <c r="R17" s="133" t="str">
        <f t="shared" si="3"/>
        <v/>
      </c>
      <c r="S17" s="207"/>
      <c r="T17" s="119">
        <f>'2 Kosten'!E15</f>
        <v>0</v>
      </c>
      <c r="U17" s="207"/>
      <c r="V17" s="133" t="str">
        <f t="shared" si="4"/>
        <v/>
      </c>
      <c r="W17" s="207"/>
      <c r="X17" s="119">
        <f>'2 Kosten'!G15</f>
        <v>0</v>
      </c>
      <c r="Y17" s="207"/>
      <c r="Z17" s="133" t="str">
        <f t="shared" si="5"/>
        <v/>
      </c>
    </row>
    <row r="18" spans="1:26">
      <c r="A18" s="45" t="s">
        <v>5</v>
      </c>
      <c r="B18" s="189" t="str">
        <f>'2 Kosten'!A16</f>
        <v>Diverses</v>
      </c>
      <c r="C18" s="207"/>
      <c r="D18" s="286"/>
      <c r="E18" s="207"/>
      <c r="F18" s="133" t="str">
        <f t="shared" si="0"/>
        <v/>
      </c>
      <c r="G18" s="207"/>
      <c r="H18" s="286"/>
      <c r="I18" s="207"/>
      <c r="J18" s="133" t="str">
        <f t="shared" si="1"/>
        <v/>
      </c>
      <c r="K18" s="207"/>
      <c r="L18" s="286"/>
      <c r="M18" s="207"/>
      <c r="N18" s="133" t="str">
        <f t="shared" si="2"/>
        <v/>
      </c>
      <c r="O18" s="207"/>
      <c r="P18" s="119">
        <f>'2 Kosten'!C16</f>
        <v>0</v>
      </c>
      <c r="Q18" s="207"/>
      <c r="R18" s="133" t="str">
        <f t="shared" si="3"/>
        <v/>
      </c>
      <c r="S18" s="207"/>
      <c r="T18" s="119">
        <f>'2 Kosten'!E16</f>
        <v>0</v>
      </c>
      <c r="U18" s="207"/>
      <c r="V18" s="133" t="str">
        <f t="shared" si="4"/>
        <v/>
      </c>
      <c r="W18" s="207"/>
      <c r="X18" s="119">
        <f>'2 Kosten'!G16</f>
        <v>0</v>
      </c>
      <c r="Y18" s="207"/>
      <c r="Z18" s="133" t="str">
        <f t="shared" si="5"/>
        <v/>
      </c>
    </row>
    <row r="19" spans="1:26" hidden="1" outlineLevel="1">
      <c r="A19" s="45" t="s">
        <v>5</v>
      </c>
      <c r="B19" s="189" t="str">
        <f>'2 Kosten'!A17</f>
        <v>[Weiterer Aufwand]</v>
      </c>
      <c r="C19" s="207"/>
      <c r="D19" s="286"/>
      <c r="E19" s="207"/>
      <c r="F19" s="133" t="str">
        <f t="shared" si="0"/>
        <v/>
      </c>
      <c r="G19" s="207"/>
      <c r="H19" s="286"/>
      <c r="I19" s="207"/>
      <c r="J19" s="133" t="str">
        <f t="shared" si="1"/>
        <v/>
      </c>
      <c r="K19" s="207"/>
      <c r="L19" s="286"/>
      <c r="M19" s="207"/>
      <c r="N19" s="133" t="str">
        <f t="shared" si="2"/>
        <v/>
      </c>
      <c r="O19" s="207"/>
      <c r="P19" s="119">
        <f>'2 Kosten'!C17</f>
        <v>0</v>
      </c>
      <c r="Q19" s="207"/>
      <c r="R19" s="133" t="str">
        <f t="shared" si="3"/>
        <v/>
      </c>
      <c r="S19" s="207"/>
      <c r="T19" s="119">
        <f>'2 Kosten'!E17</f>
        <v>0</v>
      </c>
      <c r="U19" s="207"/>
      <c r="V19" s="133" t="str">
        <f t="shared" si="4"/>
        <v/>
      </c>
      <c r="W19" s="207"/>
      <c r="X19" s="119">
        <f>'2 Kosten'!G17</f>
        <v>0</v>
      </c>
      <c r="Y19" s="207"/>
      <c r="Z19" s="133" t="str">
        <f t="shared" si="5"/>
        <v/>
      </c>
    </row>
    <row r="20" spans="1:26" hidden="1" outlineLevel="1">
      <c r="A20" s="45" t="s">
        <v>5</v>
      </c>
      <c r="B20" s="189" t="str">
        <f>'2 Kosten'!A18</f>
        <v>[Weiterer Aufwand]</v>
      </c>
      <c r="C20" s="207"/>
      <c r="D20" s="286"/>
      <c r="E20" s="207"/>
      <c r="F20" s="133" t="str">
        <f t="shared" si="0"/>
        <v/>
      </c>
      <c r="G20" s="207"/>
      <c r="H20" s="286"/>
      <c r="I20" s="207"/>
      <c r="J20" s="133" t="str">
        <f t="shared" si="1"/>
        <v/>
      </c>
      <c r="K20" s="207"/>
      <c r="L20" s="286"/>
      <c r="M20" s="207"/>
      <c r="N20" s="133" t="str">
        <f t="shared" si="2"/>
        <v/>
      </c>
      <c r="O20" s="207"/>
      <c r="P20" s="119">
        <f>'2 Kosten'!C18</f>
        <v>0</v>
      </c>
      <c r="Q20" s="207"/>
      <c r="R20" s="133" t="str">
        <f t="shared" si="3"/>
        <v/>
      </c>
      <c r="S20" s="207"/>
      <c r="T20" s="119">
        <f>'2 Kosten'!E18</f>
        <v>0</v>
      </c>
      <c r="U20" s="207"/>
      <c r="V20" s="133" t="str">
        <f t="shared" si="4"/>
        <v/>
      </c>
      <c r="W20" s="207"/>
      <c r="X20" s="119">
        <f>'2 Kosten'!G18</f>
        <v>0</v>
      </c>
      <c r="Y20" s="207"/>
      <c r="Z20" s="133" t="str">
        <f t="shared" si="5"/>
        <v/>
      </c>
    </row>
    <row r="21" spans="1:26" hidden="1" outlineLevel="1">
      <c r="A21" s="45" t="s">
        <v>5</v>
      </c>
      <c r="B21" s="189" t="str">
        <f>'2 Kosten'!A19</f>
        <v>[Weiterer Aufwand]</v>
      </c>
      <c r="C21" s="207"/>
      <c r="D21" s="286"/>
      <c r="E21" s="207"/>
      <c r="F21" s="133" t="str">
        <f t="shared" si="0"/>
        <v/>
      </c>
      <c r="G21" s="207"/>
      <c r="H21" s="286"/>
      <c r="I21" s="207"/>
      <c r="J21" s="133" t="str">
        <f t="shared" si="1"/>
        <v/>
      </c>
      <c r="K21" s="207"/>
      <c r="L21" s="286"/>
      <c r="M21" s="207"/>
      <c r="N21" s="133" t="str">
        <f t="shared" si="2"/>
        <v/>
      </c>
      <c r="O21" s="207"/>
      <c r="P21" s="119">
        <f>'2 Kosten'!C19</f>
        <v>0</v>
      </c>
      <c r="Q21" s="207"/>
      <c r="R21" s="133" t="str">
        <f t="shared" si="3"/>
        <v/>
      </c>
      <c r="S21" s="207"/>
      <c r="T21" s="119">
        <f>'2 Kosten'!E19</f>
        <v>0</v>
      </c>
      <c r="U21" s="207"/>
      <c r="V21" s="133" t="str">
        <f t="shared" si="4"/>
        <v/>
      </c>
      <c r="W21" s="207"/>
      <c r="X21" s="119">
        <f>'2 Kosten'!G19</f>
        <v>0</v>
      </c>
      <c r="Y21" s="207"/>
      <c r="Z21" s="133" t="str">
        <f t="shared" si="5"/>
        <v/>
      </c>
    </row>
    <row r="22" spans="1:26" collapsed="1">
      <c r="A22" s="45" t="s">
        <v>5</v>
      </c>
      <c r="B22" s="189" t="str">
        <f>'2 Kosten'!A20</f>
        <v>Sonstiges</v>
      </c>
      <c r="C22" s="207"/>
      <c r="D22" s="286"/>
      <c r="E22" s="207"/>
      <c r="F22" s="133" t="str">
        <f t="shared" si="0"/>
        <v/>
      </c>
      <c r="G22" s="207"/>
      <c r="H22" s="286"/>
      <c r="I22" s="207"/>
      <c r="J22" s="133" t="str">
        <f t="shared" si="1"/>
        <v/>
      </c>
      <c r="K22" s="207"/>
      <c r="L22" s="286"/>
      <c r="M22" s="207"/>
      <c r="N22" s="133" t="str">
        <f t="shared" si="2"/>
        <v/>
      </c>
      <c r="O22" s="207"/>
      <c r="P22" s="119">
        <f>'2 Kosten'!C20</f>
        <v>0</v>
      </c>
      <c r="Q22" s="207"/>
      <c r="R22" s="133" t="str">
        <f t="shared" si="3"/>
        <v/>
      </c>
      <c r="S22" s="207"/>
      <c r="T22" s="119">
        <f>'2 Kosten'!E20</f>
        <v>0</v>
      </c>
      <c r="U22" s="207"/>
      <c r="V22" s="133" t="str">
        <f t="shared" si="4"/>
        <v/>
      </c>
      <c r="W22" s="207"/>
      <c r="X22" s="119">
        <f>'2 Kosten'!G20</f>
        <v>0</v>
      </c>
      <c r="Y22" s="207"/>
      <c r="Z22" s="133" t="str">
        <f t="shared" si="5"/>
        <v/>
      </c>
    </row>
    <row r="23" spans="1:26" s="50" customFormat="1">
      <c r="A23" s="19" t="s">
        <v>6</v>
      </c>
      <c r="B23" s="2" t="s">
        <v>100</v>
      </c>
      <c r="C23" s="135"/>
      <c r="D23" s="136">
        <f>D10-D11-D12-D13-D14-D15-D16-D17</f>
        <v>0</v>
      </c>
      <c r="E23" s="135"/>
      <c r="F23" s="141" t="str">
        <f t="shared" si="0"/>
        <v/>
      </c>
      <c r="G23" s="135"/>
      <c r="H23" s="136">
        <f>H10-H11-H12-H13-H14-H15-H16-H17</f>
        <v>0</v>
      </c>
      <c r="I23" s="135"/>
      <c r="J23" s="141" t="str">
        <f t="shared" si="1"/>
        <v/>
      </c>
      <c r="K23" s="135"/>
      <c r="L23" s="136">
        <f>L10-L11-L12-L13-L14-L15-L16-L17</f>
        <v>0</v>
      </c>
      <c r="M23" s="135"/>
      <c r="N23" s="141" t="str">
        <f t="shared" si="2"/>
        <v/>
      </c>
      <c r="O23" s="135"/>
      <c r="P23" s="136">
        <f>P12-SUM(P13:P22)</f>
        <v>0</v>
      </c>
      <c r="Q23" s="135"/>
      <c r="R23" s="141" t="str">
        <f>IF(ISERROR(P23/$P$10),"",P23/$P$10)</f>
        <v/>
      </c>
      <c r="S23" s="135"/>
      <c r="T23" s="136">
        <f>T12-SUM(T13:T22)</f>
        <v>0</v>
      </c>
      <c r="U23" s="135"/>
      <c r="V23" s="141" t="str">
        <f t="shared" si="4"/>
        <v/>
      </c>
      <c r="W23" s="135"/>
      <c r="X23" s="136">
        <f>X12-SUM(X13:X22)</f>
        <v>0</v>
      </c>
      <c r="Y23" s="135"/>
      <c r="Z23" s="141" t="str">
        <f t="shared" si="5"/>
        <v/>
      </c>
    </row>
    <row r="24" spans="1:26">
      <c r="A24" s="45" t="s">
        <v>5</v>
      </c>
      <c r="B24" s="189" t="str">
        <f>'2 Kosten'!A31</f>
        <v>Abschreibungen (liquiditätsunwirksam)</v>
      </c>
      <c r="C24" s="207"/>
      <c r="D24" s="286"/>
      <c r="E24" s="207"/>
      <c r="F24" s="133" t="str">
        <f t="shared" si="0"/>
        <v/>
      </c>
      <c r="G24" s="207"/>
      <c r="H24" s="286"/>
      <c r="I24" s="207"/>
      <c r="J24" s="133" t="str">
        <f t="shared" si="1"/>
        <v/>
      </c>
      <c r="K24" s="207"/>
      <c r="L24" s="286"/>
      <c r="M24" s="207"/>
      <c r="N24" s="133" t="str">
        <f t="shared" si="2"/>
        <v/>
      </c>
      <c r="O24" s="207"/>
      <c r="P24" s="119">
        <f>'2 Kosten'!C42</f>
        <v>0</v>
      </c>
      <c r="Q24" s="207"/>
      <c r="R24" s="133" t="str">
        <f t="shared" si="3"/>
        <v/>
      </c>
      <c r="S24" s="207"/>
      <c r="T24" s="119">
        <f>'2 Kosten'!E42</f>
        <v>0</v>
      </c>
      <c r="U24" s="207"/>
      <c r="V24" s="133" t="str">
        <f t="shared" si="4"/>
        <v/>
      </c>
      <c r="W24" s="207"/>
      <c r="X24" s="119">
        <f>'2 Kosten'!G42</f>
        <v>0</v>
      </c>
      <c r="Y24" s="207"/>
      <c r="Z24" s="133" t="str">
        <f t="shared" si="5"/>
        <v/>
      </c>
    </row>
    <row r="25" spans="1:26" s="50" customFormat="1">
      <c r="A25" s="19" t="s">
        <v>6</v>
      </c>
      <c r="B25" s="2" t="s">
        <v>101</v>
      </c>
      <c r="C25" s="135"/>
      <c r="D25" s="136">
        <f>D12-D13-D14-D15-D16-D17-D18-D19</f>
        <v>0</v>
      </c>
      <c r="E25" s="135"/>
      <c r="F25" s="141" t="str">
        <f t="shared" si="0"/>
        <v/>
      </c>
      <c r="G25" s="135"/>
      <c r="H25" s="136">
        <f>H12-H13-H14-H15-H16-H17-H18-H19</f>
        <v>0</v>
      </c>
      <c r="I25" s="135"/>
      <c r="J25" s="141" t="str">
        <f t="shared" si="1"/>
        <v/>
      </c>
      <c r="K25" s="135"/>
      <c r="L25" s="136">
        <f>L12-L13-L14-L15-L16-L17-L18-L19</f>
        <v>0</v>
      </c>
      <c r="M25" s="135"/>
      <c r="N25" s="141" t="str">
        <f t="shared" si="2"/>
        <v/>
      </c>
      <c r="O25" s="135"/>
      <c r="P25" s="137">
        <f>P23-SUM(P24)</f>
        <v>0</v>
      </c>
      <c r="Q25" s="135"/>
      <c r="R25" s="141" t="str">
        <f t="shared" si="3"/>
        <v/>
      </c>
      <c r="S25" s="135"/>
      <c r="T25" s="137">
        <f>T23-SUM(T24)</f>
        <v>0</v>
      </c>
      <c r="U25" s="135"/>
      <c r="V25" s="141" t="str">
        <f t="shared" si="4"/>
        <v/>
      </c>
      <c r="W25" s="135"/>
      <c r="X25" s="137">
        <f>X23-SUM(X24)</f>
        <v>0</v>
      </c>
      <c r="Y25" s="135"/>
      <c r="Z25" s="141" t="str">
        <f t="shared" si="5"/>
        <v/>
      </c>
    </row>
    <row r="26" spans="1:26">
      <c r="A26" s="45" t="s">
        <v>5</v>
      </c>
      <c r="B26" s="189" t="s">
        <v>98</v>
      </c>
      <c r="C26" s="207"/>
      <c r="D26" s="286"/>
      <c r="E26" s="207"/>
      <c r="F26" s="133" t="str">
        <f t="shared" si="0"/>
        <v/>
      </c>
      <c r="G26" s="207"/>
      <c r="H26" s="286"/>
      <c r="I26" s="207"/>
      <c r="J26" s="133" t="str">
        <f t="shared" si="1"/>
        <v/>
      </c>
      <c r="K26" s="207"/>
      <c r="L26" s="286"/>
      <c r="M26" s="207"/>
      <c r="N26" s="133" t="str">
        <f t="shared" si="2"/>
        <v/>
      </c>
      <c r="O26" s="207"/>
      <c r="P26" s="119">
        <f>('4 Finanzierung'!E21+'4 Finanzierung'!E30)*'2 Kosten'!$C$28</f>
        <v>0</v>
      </c>
      <c r="Q26" s="207"/>
      <c r="R26" s="133" t="str">
        <f t="shared" si="3"/>
        <v/>
      </c>
      <c r="S26" s="207"/>
      <c r="T26" s="119">
        <f>('4 Finanzierung'!G21+'4 Finanzierung'!G30)*'2 Kosten'!$E$28</f>
        <v>0</v>
      </c>
      <c r="U26" s="207"/>
      <c r="V26" s="133" t="str">
        <f t="shared" si="4"/>
        <v/>
      </c>
      <c r="W26" s="207"/>
      <c r="X26" s="119">
        <f>('4 Finanzierung'!I21+'4 Finanzierung'!I30)*'2 Kosten'!G28</f>
        <v>0</v>
      </c>
      <c r="Y26" s="207"/>
      <c r="Z26" s="133" t="str">
        <f t="shared" si="5"/>
        <v/>
      </c>
    </row>
    <row r="27" spans="1:26" s="50" customFormat="1">
      <c r="A27" s="19" t="s">
        <v>6</v>
      </c>
      <c r="B27" s="1" t="s">
        <v>31</v>
      </c>
      <c r="C27" s="135"/>
      <c r="D27" s="137">
        <f>D25-SUM(D26)</f>
        <v>0</v>
      </c>
      <c r="E27" s="135"/>
      <c r="F27" s="141" t="str">
        <f t="shared" si="0"/>
        <v/>
      </c>
      <c r="G27" s="135"/>
      <c r="H27" s="137">
        <f>H25-SUM(H26)</f>
        <v>0</v>
      </c>
      <c r="I27" s="135"/>
      <c r="J27" s="141" t="str">
        <f t="shared" si="1"/>
        <v/>
      </c>
      <c r="K27" s="135"/>
      <c r="L27" s="137">
        <f>L25-SUM(L26)</f>
        <v>0</v>
      </c>
      <c r="M27" s="135"/>
      <c r="N27" s="141" t="str">
        <f t="shared" si="2"/>
        <v/>
      </c>
      <c r="O27" s="135"/>
      <c r="P27" s="137">
        <f>P25-SUM(P26)</f>
        <v>0</v>
      </c>
      <c r="Q27" s="135"/>
      <c r="R27" s="141" t="str">
        <f t="shared" si="3"/>
        <v/>
      </c>
      <c r="S27" s="135"/>
      <c r="T27" s="137">
        <f>T25-SUM(T26)</f>
        <v>0</v>
      </c>
      <c r="U27" s="135"/>
      <c r="V27" s="141" t="str">
        <f t="shared" si="4"/>
        <v/>
      </c>
      <c r="W27" s="135"/>
      <c r="X27" s="137">
        <f>X25-SUM(X26)</f>
        <v>0</v>
      </c>
      <c r="Y27" s="135"/>
      <c r="Z27" s="141" t="str">
        <f t="shared" si="5"/>
        <v/>
      </c>
    </row>
    <row r="28" spans="1:26">
      <c r="A28" s="45" t="s">
        <v>5</v>
      </c>
      <c r="B28" s="43" t="s">
        <v>102</v>
      </c>
      <c r="C28" s="303"/>
      <c r="D28" s="286"/>
      <c r="E28" s="207"/>
      <c r="F28" s="133" t="str">
        <f t="shared" si="0"/>
        <v/>
      </c>
      <c r="G28" s="303"/>
      <c r="H28" s="286"/>
      <c r="I28" s="207"/>
      <c r="J28" s="133" t="str">
        <f t="shared" si="1"/>
        <v/>
      </c>
      <c r="K28" s="303"/>
      <c r="L28" s="286"/>
      <c r="M28" s="207"/>
      <c r="N28" s="133" t="str">
        <f t="shared" si="2"/>
        <v/>
      </c>
      <c r="O28" s="303"/>
      <c r="P28" s="304">
        <f ca="1">IF(P29&gt;=0,(P29*'2 Kosten'!C27),0)</f>
        <v>0</v>
      </c>
      <c r="Q28" s="207"/>
      <c r="R28" s="133" t="str">
        <f t="shared" ca="1" si="3"/>
        <v/>
      </c>
      <c r="S28" s="303"/>
      <c r="T28" s="304">
        <f ca="1">IF(T29&gt;=0,(T29*'2 Kosten'!$E$27),0)</f>
        <v>0</v>
      </c>
      <c r="U28" s="207"/>
      <c r="V28" s="133" t="str">
        <f t="shared" ca="1" si="4"/>
        <v/>
      </c>
      <c r="W28" s="303"/>
      <c r="X28" s="325">
        <f ca="1">IF(X29&gt;=0,(X29*'2 Kosten'!$G$27),0)</f>
        <v>0</v>
      </c>
      <c r="Y28" s="207"/>
      <c r="Z28" s="157" t="str">
        <f t="shared" ca="1" si="5"/>
        <v/>
      </c>
    </row>
    <row r="29" spans="1:26">
      <c r="A29" s="20" t="s">
        <v>6</v>
      </c>
      <c r="B29" s="17" t="s">
        <v>176</v>
      </c>
      <c r="C29" s="25"/>
      <c r="D29" s="326">
        <f>D27-D28</f>
        <v>0</v>
      </c>
      <c r="E29" s="326"/>
      <c r="F29" s="327" t="str">
        <f t="shared" si="0"/>
        <v/>
      </c>
      <c r="G29" s="25"/>
      <c r="H29" s="326">
        <f>H27-H28</f>
        <v>0</v>
      </c>
      <c r="I29" s="326"/>
      <c r="J29" s="327" t="str">
        <f t="shared" si="1"/>
        <v/>
      </c>
      <c r="K29" s="25"/>
      <c r="L29" s="326">
        <f>L27-L28</f>
        <v>0</v>
      </c>
      <c r="M29" s="326"/>
      <c r="N29" s="327" t="str">
        <f t="shared" si="2"/>
        <v/>
      </c>
      <c r="O29" s="25"/>
      <c r="P29" s="326">
        <f ca="1">P27-SUM(P28)</f>
        <v>0</v>
      </c>
      <c r="Q29" s="326"/>
      <c r="R29" s="327" t="str">
        <f ca="1">IF(ISERROR(P29/$P$10),"",P29/$P$10)</f>
        <v/>
      </c>
      <c r="S29" s="25"/>
      <c r="T29" s="326">
        <f ca="1">T27-SUM(T28)</f>
        <v>0</v>
      </c>
      <c r="U29" s="326"/>
      <c r="V29" s="327" t="str">
        <f t="shared" ca="1" si="4"/>
        <v/>
      </c>
      <c r="W29" s="25"/>
      <c r="X29" s="326">
        <f ca="1">X27-SUM(X28)</f>
        <v>0</v>
      </c>
      <c r="Y29" s="326"/>
      <c r="Z29" s="327" t="str">
        <f t="shared" ca="1" si="5"/>
        <v/>
      </c>
    </row>
    <row r="31" spans="1:26">
      <c r="D31" s="305"/>
      <c r="E31" s="305"/>
      <c r="F31" s="142"/>
      <c r="H31" s="305"/>
      <c r="I31" s="305"/>
      <c r="J31" s="142"/>
      <c r="L31" s="305"/>
      <c r="M31" s="305"/>
      <c r="N31" s="142"/>
      <c r="P31" s="305"/>
      <c r="Q31" s="305"/>
      <c r="R31" s="142"/>
      <c r="T31" s="305"/>
      <c r="X31" s="305"/>
    </row>
    <row r="32" spans="1:26">
      <c r="P32" s="307"/>
      <c r="T32" s="307"/>
      <c r="X32" s="307"/>
    </row>
    <row r="38" spans="1:25">
      <c r="A38" s="44"/>
      <c r="C38" s="44"/>
      <c r="D38" s="44"/>
      <c r="E38" s="44"/>
      <c r="F38" s="143"/>
      <c r="G38" s="44"/>
      <c r="H38" s="44"/>
      <c r="I38" s="44"/>
      <c r="J38" s="143"/>
      <c r="K38" s="44"/>
      <c r="L38" s="44"/>
      <c r="M38" s="44"/>
      <c r="N38" s="143"/>
      <c r="O38" s="44"/>
      <c r="P38" s="44"/>
      <c r="Q38" s="44"/>
      <c r="R38" s="143"/>
      <c r="S38" s="44"/>
      <c r="T38" s="44"/>
      <c r="U38" s="44"/>
      <c r="V38" s="148"/>
      <c r="W38" s="44"/>
      <c r="X38" s="44"/>
      <c r="Y38" s="44"/>
    </row>
  </sheetData>
  <conditionalFormatting sqref="D1:D28 H1:H28 L1:L28 P1:P28 X1:X1048576 T30:T1048576 P30:P1048576 D30:D1048576 H30:H1048576 L30:L1048576 T1:T28">
    <cfRule type="cellIs" dxfId="56" priority="6" stopIfTrue="1" operator="lessThan">
      <formula>0</formula>
    </cfRule>
  </conditionalFormatting>
  <conditionalFormatting sqref="T29">
    <cfRule type="cellIs" dxfId="55" priority="5" stopIfTrue="1" operator="lessThan">
      <formula>0</formula>
    </cfRule>
  </conditionalFormatting>
  <conditionalFormatting sqref="P29">
    <cfRule type="cellIs" dxfId="54" priority="4" stopIfTrue="1" operator="lessThan">
      <formula>0</formula>
    </cfRule>
  </conditionalFormatting>
  <conditionalFormatting sqref="D29">
    <cfRule type="cellIs" dxfId="53" priority="3" stopIfTrue="1" operator="lessThan">
      <formula>0</formula>
    </cfRule>
  </conditionalFormatting>
  <conditionalFormatting sqref="H29">
    <cfRule type="cellIs" dxfId="52" priority="2" stopIfTrue="1" operator="lessThan">
      <formula>0</formula>
    </cfRule>
  </conditionalFormatting>
  <conditionalFormatting sqref="L29">
    <cfRule type="cellIs" dxfId="51" priority="1" stopIfTrue="1" operator="lessThan">
      <formula>0</formula>
    </cfRule>
  </conditionalFormatting>
  <hyperlinks>
    <hyperlink ref="A4" location="Titel!A1" display="Titel!A1" xr:uid="{00000000-0004-0000-06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4:CI50"/>
  <sheetViews>
    <sheetView showGridLines="0" zoomScaleNormal="100" workbookViewId="0">
      <pane xSplit="2" ySplit="7" topLeftCell="AA8" activePane="bottomRight" state="frozen"/>
      <selection activeCell="A11" sqref="A11"/>
      <selection pane="topRight" activeCell="A11" sqref="A11"/>
      <selection pane="bottomLeft" activeCell="A11" sqref="A11"/>
      <selection pane="bottomRight"/>
    </sheetView>
  </sheetViews>
  <sheetFormatPr baseColWidth="10" defaultRowHeight="12.75" outlineLevelRow="1" outlineLevelCol="2"/>
  <cols>
    <col min="1" max="1" width="3.28515625" style="293" bestFit="1" customWidth="1"/>
    <col min="2" max="2" width="41.5703125" style="44" bestFit="1" customWidth="1"/>
    <col min="3" max="3" width="0.85546875" style="44" hidden="1" customWidth="1" outlineLevel="1"/>
    <col min="4" max="4" width="9.140625" style="294" hidden="1" customWidth="1" outlineLevel="1"/>
    <col min="5" max="5" width="0.85546875" style="44" hidden="1" customWidth="1" outlineLevel="1"/>
    <col min="6" max="6" width="9.140625" style="294" hidden="1" customWidth="1" outlineLevel="1"/>
    <col min="7" max="7" width="0.85546875" style="44" hidden="1" customWidth="1" outlineLevel="1"/>
    <col min="8" max="8" width="9.140625" style="294" hidden="1" customWidth="1" outlineLevel="1"/>
    <col min="9" max="9" width="0.85546875" style="44" hidden="1" customWidth="1" outlineLevel="1"/>
    <col min="10" max="10" width="9.140625" style="294" hidden="1" customWidth="1" outlineLevel="1"/>
    <col min="11" max="11" width="0.85546875" style="44" hidden="1" customWidth="1" outlineLevel="1"/>
    <col min="12" max="12" width="9.140625" style="294" hidden="1" customWidth="1" outlineLevel="1"/>
    <col min="13" max="13" width="0.85546875" style="44" hidden="1" customWidth="1" outlineLevel="1"/>
    <col min="14" max="14" width="9.140625" style="294" hidden="1" customWidth="1" outlineLevel="1"/>
    <col min="15" max="15" width="0.85546875" style="44" hidden="1" customWidth="1" outlineLevel="1"/>
    <col min="16" max="16" width="9.140625" style="294" hidden="1" customWidth="1" outlineLevel="1"/>
    <col min="17" max="17" width="0.85546875" style="44" hidden="1" customWidth="1" outlineLevel="1"/>
    <col min="18" max="18" width="9.140625" style="294" hidden="1" customWidth="1" outlineLevel="1"/>
    <col min="19" max="19" width="0.85546875" style="44" hidden="1" customWidth="1" outlineLevel="1"/>
    <col min="20" max="20" width="9.140625" style="294" hidden="1" customWidth="1" outlineLevel="1"/>
    <col min="21" max="21" width="0.85546875" style="44" hidden="1" customWidth="1" outlineLevel="1"/>
    <col min="22" max="22" width="9.140625" style="294" hidden="1" customWidth="1" outlineLevel="1"/>
    <col min="23" max="23" width="0.85546875" style="44" hidden="1" customWidth="1" outlineLevel="1"/>
    <col min="24" max="24" width="9.140625" style="294" hidden="1" customWidth="1" outlineLevel="1"/>
    <col min="25" max="25" width="0.85546875" style="44" hidden="1" customWidth="1" outlineLevel="1"/>
    <col min="26" max="26" width="9.140625" style="294" hidden="1" customWidth="1" outlineLevel="1"/>
    <col min="27" max="27" width="0.85546875" style="44" customWidth="1" collapsed="1"/>
    <col min="28" max="28" width="12.7109375" style="294" customWidth="1"/>
    <col min="29" max="29" width="0.85546875" style="44" hidden="1" customWidth="1" outlineLevel="1"/>
    <col min="30" max="30" width="9.42578125" style="294" hidden="1" customWidth="1" outlineLevel="2"/>
    <col min="31" max="31" width="0.85546875" style="44" hidden="1" customWidth="1" outlineLevel="2" collapsed="1"/>
    <col min="32" max="32" width="9.140625" style="294" hidden="1" customWidth="1" outlineLevel="1"/>
    <col min="33" max="33" width="0.85546875" style="44" hidden="1" customWidth="1" outlineLevel="1"/>
    <col min="34" max="34" width="9.140625" style="294" hidden="1" customWidth="1" outlineLevel="1"/>
    <col min="35" max="35" width="0.85546875" style="44" hidden="1" customWidth="1" outlineLevel="1"/>
    <col min="36" max="36" width="9.140625" style="294" hidden="1" customWidth="1" outlineLevel="1"/>
    <col min="37" max="37" width="0.85546875" style="44" hidden="1" customWidth="1" outlineLevel="1"/>
    <col min="38" max="38" width="9.140625" style="294" hidden="1" customWidth="1" outlineLevel="1"/>
    <col min="39" max="39" width="0.85546875" style="44" hidden="1" customWidth="1" outlineLevel="1"/>
    <col min="40" max="40" width="9.140625" style="294" hidden="1" customWidth="1" outlineLevel="1"/>
    <col min="41" max="41" width="0.85546875" style="44" hidden="1" customWidth="1" outlineLevel="1"/>
    <col min="42" max="42" width="9.140625" style="294" hidden="1" customWidth="1" outlineLevel="1"/>
    <col min="43" max="43" width="0.85546875" style="44" hidden="1" customWidth="1" outlineLevel="1"/>
    <col min="44" max="44" width="9.140625" style="294" hidden="1" customWidth="1" outlineLevel="1"/>
    <col min="45" max="45" width="0.85546875" style="44" hidden="1" customWidth="1" outlineLevel="1"/>
    <col min="46" max="46" width="9.140625" style="294" hidden="1" customWidth="1" outlineLevel="1"/>
    <col min="47" max="47" width="0.85546875" style="44" hidden="1" customWidth="1" outlineLevel="1"/>
    <col min="48" max="48" width="9.140625" style="294" hidden="1" customWidth="1" outlineLevel="1"/>
    <col min="49" max="49" width="0.85546875" style="44" hidden="1" customWidth="1" outlineLevel="1"/>
    <col min="50" max="50" width="9.140625" style="294" hidden="1" customWidth="1" outlineLevel="1"/>
    <col min="51" max="51" width="0.85546875" style="44" hidden="1" customWidth="1" outlineLevel="1"/>
    <col min="52" max="52" width="9.140625" style="294" hidden="1" customWidth="1" outlineLevel="1"/>
    <col min="53" max="53" width="0.85546875" style="44" hidden="1" customWidth="1" outlineLevel="1"/>
    <col min="54" max="54" width="9.140625" style="294" hidden="1" customWidth="1" outlineLevel="1"/>
    <col min="55" max="55" width="0.85546875" style="44" customWidth="1" collapsed="1"/>
    <col min="56" max="56" width="12.7109375" style="294" customWidth="1"/>
    <col min="57" max="57" width="0.85546875" style="44" hidden="1" customWidth="1" outlineLevel="1"/>
    <col min="58" max="58" width="9.42578125" style="294" hidden="1" customWidth="1" outlineLevel="2"/>
    <col min="59" max="59" width="0.85546875" style="44" hidden="1" customWidth="1" outlineLevel="2" collapsed="1"/>
    <col min="60" max="60" width="9.140625" style="294" hidden="1" customWidth="1" outlineLevel="1"/>
    <col min="61" max="61" width="0.85546875" style="44" hidden="1" customWidth="1" outlineLevel="1"/>
    <col min="62" max="62" width="9.140625" style="294" hidden="1" customWidth="1" outlineLevel="1"/>
    <col min="63" max="63" width="0.85546875" style="44" hidden="1" customWidth="1" outlineLevel="1"/>
    <col min="64" max="64" width="9.140625" style="294" hidden="1" customWidth="1" outlineLevel="1"/>
    <col min="65" max="65" width="0.85546875" style="44" hidden="1" customWidth="1" outlineLevel="1"/>
    <col min="66" max="66" width="9.140625" style="294" hidden="1" customWidth="1" outlineLevel="1"/>
    <col min="67" max="67" width="0.85546875" style="44" hidden="1" customWidth="1" outlineLevel="1"/>
    <col min="68" max="68" width="9.140625" style="294" hidden="1" customWidth="1" outlineLevel="1"/>
    <col min="69" max="69" width="0.85546875" style="44" hidden="1" customWidth="1" outlineLevel="1"/>
    <col min="70" max="70" width="9.140625" style="294" hidden="1" customWidth="1" outlineLevel="1"/>
    <col min="71" max="71" width="0.85546875" style="44" hidden="1" customWidth="1" outlineLevel="1"/>
    <col min="72" max="72" width="9.140625" style="294" hidden="1" customWidth="1" outlineLevel="1"/>
    <col min="73" max="73" width="0.85546875" style="44" hidden="1" customWidth="1" outlineLevel="1"/>
    <col min="74" max="74" width="9.140625" style="294" hidden="1" customWidth="1" outlineLevel="1"/>
    <col min="75" max="75" width="0.85546875" style="44" hidden="1" customWidth="1" outlineLevel="1"/>
    <col min="76" max="76" width="9.140625" style="294" hidden="1" customWidth="1" outlineLevel="1"/>
    <col min="77" max="77" width="0.85546875" style="44" hidden="1" customWidth="1" outlineLevel="1"/>
    <col min="78" max="78" width="9.140625" style="294" hidden="1" customWidth="1" outlineLevel="1"/>
    <col min="79" max="79" width="0.85546875" style="44" hidden="1" customWidth="1" outlineLevel="1"/>
    <col min="80" max="80" width="9.140625" style="294" hidden="1" customWidth="1" outlineLevel="1"/>
    <col min="81" max="81" width="0.85546875" style="44" hidden="1" customWidth="1" outlineLevel="1"/>
    <col min="82" max="82" width="9.140625" style="294" hidden="1" customWidth="1" outlineLevel="1"/>
    <col min="83" max="83" width="0.85546875" style="44" customWidth="1" collapsed="1"/>
    <col min="84" max="84" width="12.7109375" style="294" customWidth="1"/>
    <col min="85" max="85" width="0.85546875" style="44" hidden="1" customWidth="1" outlineLevel="1"/>
    <col min="86" max="86" width="9.42578125" style="294" hidden="1" customWidth="1" outlineLevel="2"/>
    <col min="87" max="87" width="8" style="44" customWidth="1" collapsed="1"/>
    <col min="88" max="88" width="14.28515625" style="44" customWidth="1"/>
    <col min="89" max="89" width="23.85546875" style="44" customWidth="1"/>
    <col min="90" max="16384" width="11.42578125" style="44"/>
  </cols>
  <sheetData>
    <row r="4" spans="1:86" s="7" customFormat="1" ht="18">
      <c r="A4" s="168" t="str">
        <f>Titel!A17</f>
        <v>[Finanzplan 20XX-20XX]</v>
      </c>
      <c r="D4" s="177"/>
      <c r="F4" s="177"/>
      <c r="H4" s="177"/>
      <c r="J4" s="177"/>
      <c r="L4" s="177"/>
      <c r="N4" s="177"/>
      <c r="P4" s="177"/>
      <c r="R4" s="177"/>
      <c r="T4" s="177"/>
      <c r="V4" s="177"/>
      <c r="X4" s="177"/>
      <c r="Z4" s="177"/>
      <c r="AB4" s="177"/>
      <c r="AD4" s="177"/>
      <c r="AF4" s="177"/>
      <c r="AH4" s="177"/>
      <c r="AJ4" s="177"/>
      <c r="AL4" s="177"/>
      <c r="AN4" s="177"/>
      <c r="AP4" s="177"/>
      <c r="AR4" s="177"/>
      <c r="AT4" s="177"/>
      <c r="AV4" s="177"/>
      <c r="AX4" s="177"/>
      <c r="AZ4" s="177"/>
      <c r="BB4" s="177"/>
      <c r="BD4" s="177"/>
      <c r="BF4" s="177"/>
      <c r="BH4" s="177"/>
      <c r="BJ4" s="177"/>
      <c r="BL4" s="177"/>
      <c r="BN4" s="177"/>
      <c r="BP4" s="177"/>
      <c r="BR4" s="177"/>
      <c r="BT4" s="177"/>
      <c r="BV4" s="177"/>
      <c r="BX4" s="177"/>
      <c r="BZ4" s="177"/>
      <c r="CB4" s="177"/>
      <c r="CD4" s="177"/>
      <c r="CF4" s="177"/>
      <c r="CH4" s="177"/>
    </row>
    <row r="5" spans="1:86" s="53" customFormat="1" ht="12.75" customHeight="1">
      <c r="A5" s="169" t="str">
        <f>Titel!A18</f>
        <v>[Ihre Firma]</v>
      </c>
      <c r="D5" s="178"/>
      <c r="F5" s="178"/>
      <c r="H5" s="178"/>
      <c r="J5" s="178"/>
      <c r="L5" s="178"/>
      <c r="N5" s="178"/>
      <c r="P5" s="178"/>
      <c r="R5" s="178"/>
      <c r="T5" s="178"/>
      <c r="V5" s="178"/>
      <c r="X5" s="178"/>
      <c r="Z5" s="178"/>
      <c r="AB5" s="178"/>
      <c r="AD5" s="178"/>
      <c r="AF5" s="178"/>
      <c r="AH5" s="178"/>
      <c r="AJ5" s="178"/>
      <c r="AL5" s="178"/>
      <c r="AN5" s="178"/>
      <c r="AP5" s="178"/>
      <c r="AR5" s="178"/>
      <c r="AT5" s="178"/>
      <c r="AV5" s="178"/>
      <c r="AX5" s="178"/>
      <c r="AZ5" s="178"/>
      <c r="BB5" s="178"/>
      <c r="BD5" s="178"/>
      <c r="BF5" s="178"/>
      <c r="BH5" s="178"/>
      <c r="BJ5" s="178"/>
      <c r="BL5" s="178"/>
      <c r="BN5" s="178"/>
      <c r="BP5" s="178"/>
      <c r="BR5" s="178"/>
      <c r="BT5" s="178"/>
      <c r="BV5" s="178"/>
      <c r="BX5" s="178"/>
      <c r="BZ5" s="178"/>
      <c r="CB5" s="178"/>
      <c r="CD5" s="178"/>
      <c r="CF5" s="178"/>
      <c r="CH5" s="178"/>
    </row>
    <row r="6" spans="1:86" s="7" customFormat="1" ht="12.75" customHeight="1">
      <c r="A6" s="170"/>
      <c r="B6" s="165"/>
      <c r="D6" s="177"/>
      <c r="F6" s="177"/>
      <c r="H6" s="177"/>
      <c r="J6" s="177"/>
      <c r="L6" s="177"/>
      <c r="N6" s="177"/>
      <c r="P6" s="177"/>
      <c r="R6" s="177"/>
      <c r="T6" s="177"/>
      <c r="V6" s="177"/>
      <c r="X6" s="177"/>
      <c r="Z6" s="177"/>
      <c r="AB6" s="177"/>
      <c r="AD6" s="177"/>
      <c r="AF6" s="177"/>
      <c r="AH6" s="177"/>
      <c r="AJ6" s="177"/>
      <c r="AL6" s="177"/>
      <c r="AN6" s="177"/>
      <c r="AP6" s="177"/>
      <c r="AR6" s="177"/>
      <c r="AT6" s="177"/>
      <c r="AV6" s="177"/>
      <c r="AX6" s="177"/>
      <c r="AZ6" s="177"/>
      <c r="BB6" s="177"/>
      <c r="BD6" s="177"/>
      <c r="BF6" s="177"/>
      <c r="BH6" s="177"/>
      <c r="BJ6" s="177"/>
      <c r="BL6" s="177"/>
      <c r="BN6" s="177"/>
      <c r="BP6" s="177"/>
      <c r="BR6" s="177"/>
      <c r="BT6" s="177"/>
      <c r="BV6" s="177"/>
      <c r="BX6" s="177"/>
      <c r="BZ6" s="177"/>
      <c r="CB6" s="177"/>
      <c r="CD6" s="177"/>
      <c r="CF6" s="177"/>
      <c r="CH6" s="177"/>
    </row>
    <row r="7" spans="1:86" s="7" customFormat="1" ht="12.75" customHeight="1">
      <c r="A7" s="170"/>
      <c r="B7" s="165"/>
      <c r="D7" s="177"/>
      <c r="F7" s="177"/>
      <c r="H7" s="177"/>
      <c r="J7" s="177"/>
      <c r="L7" s="177"/>
      <c r="N7" s="177"/>
      <c r="P7" s="177"/>
      <c r="R7" s="177"/>
      <c r="T7" s="177"/>
      <c r="V7" s="177"/>
      <c r="X7" s="177"/>
      <c r="Z7" s="177"/>
      <c r="AB7" s="177"/>
      <c r="AD7" s="177"/>
      <c r="AF7" s="177"/>
      <c r="AH7" s="177"/>
      <c r="AJ7" s="177"/>
      <c r="AL7" s="177"/>
      <c r="AN7" s="177"/>
      <c r="AP7" s="177"/>
      <c r="AR7" s="177"/>
      <c r="AT7" s="177"/>
      <c r="AV7" s="177"/>
      <c r="AX7" s="177"/>
      <c r="AZ7" s="177"/>
      <c r="BB7" s="177"/>
      <c r="BD7" s="177"/>
      <c r="BF7" s="177"/>
      <c r="BH7" s="177"/>
      <c r="BJ7" s="177"/>
      <c r="BL7" s="177"/>
      <c r="BN7" s="177"/>
      <c r="BP7" s="177"/>
      <c r="BR7" s="177"/>
      <c r="BT7" s="177"/>
      <c r="BV7" s="177"/>
      <c r="BX7" s="177"/>
      <c r="BZ7" s="177"/>
      <c r="CB7" s="177"/>
      <c r="CD7" s="177"/>
      <c r="CF7" s="177"/>
      <c r="CH7" s="177"/>
    </row>
    <row r="8" spans="1:86" s="4" customFormat="1">
      <c r="A8" s="166" t="s">
        <v>81</v>
      </c>
      <c r="B8" s="166"/>
      <c r="C8" s="11"/>
      <c r="D8" s="164">
        <f>Titel!$B$25</f>
        <v>1</v>
      </c>
      <c r="E8" s="11"/>
      <c r="F8" s="164">
        <f>D8+31</f>
        <v>32</v>
      </c>
      <c r="G8" s="11"/>
      <c r="H8" s="164">
        <f>F8+31</f>
        <v>63</v>
      </c>
      <c r="I8" s="11"/>
      <c r="J8" s="164">
        <f>H8+31</f>
        <v>94</v>
      </c>
      <c r="K8" s="11"/>
      <c r="L8" s="164">
        <f>J8+31</f>
        <v>125</v>
      </c>
      <c r="M8" s="11"/>
      <c r="N8" s="164">
        <f>L8+31</f>
        <v>156</v>
      </c>
      <c r="O8" s="11"/>
      <c r="P8" s="164">
        <f>N8+31</f>
        <v>187</v>
      </c>
      <c r="Q8" s="11"/>
      <c r="R8" s="164">
        <f>P8+31</f>
        <v>218</v>
      </c>
      <c r="S8" s="11"/>
      <c r="T8" s="164">
        <f>R8+31</f>
        <v>249</v>
      </c>
      <c r="U8" s="11"/>
      <c r="V8" s="164">
        <f>T8+31</f>
        <v>280</v>
      </c>
      <c r="W8" s="11"/>
      <c r="X8" s="164">
        <f>V8+31</f>
        <v>311</v>
      </c>
      <c r="Y8" s="11"/>
      <c r="Z8" s="164">
        <f>X8+31</f>
        <v>342</v>
      </c>
      <c r="AA8" s="11"/>
      <c r="AB8" s="179" t="str">
        <f>"Plan "&amp;Titel!$B$24</f>
        <v>Plan [1. Planjahr]</v>
      </c>
      <c r="AC8" s="11"/>
      <c r="AD8" s="179" t="s">
        <v>115</v>
      </c>
      <c r="AE8" s="11"/>
      <c r="AF8" s="164">
        <f>Titel!$B$25</f>
        <v>1</v>
      </c>
      <c r="AG8" s="11"/>
      <c r="AH8" s="164">
        <f>AF8+31</f>
        <v>32</v>
      </c>
      <c r="AI8" s="11"/>
      <c r="AJ8" s="164">
        <f>AH8+31</f>
        <v>63</v>
      </c>
      <c r="AK8" s="11"/>
      <c r="AL8" s="164">
        <f>AJ8+31</f>
        <v>94</v>
      </c>
      <c r="AM8" s="11"/>
      <c r="AN8" s="164">
        <f>AL8+31</f>
        <v>125</v>
      </c>
      <c r="AO8" s="11"/>
      <c r="AP8" s="164">
        <f>AN8+31</f>
        <v>156</v>
      </c>
      <c r="AQ8" s="11"/>
      <c r="AR8" s="164">
        <f>AP8+31</f>
        <v>187</v>
      </c>
      <c r="AS8" s="11"/>
      <c r="AT8" s="164">
        <f>AR8+31</f>
        <v>218</v>
      </c>
      <c r="AU8" s="11"/>
      <c r="AV8" s="164">
        <f>AT8+31</f>
        <v>249</v>
      </c>
      <c r="AW8" s="11"/>
      <c r="AX8" s="164">
        <f>AV8+31</f>
        <v>280</v>
      </c>
      <c r="AY8" s="11"/>
      <c r="AZ8" s="164">
        <f>AX8+31</f>
        <v>311</v>
      </c>
      <c r="BA8" s="11"/>
      <c r="BB8" s="164">
        <f>AZ8+31</f>
        <v>342</v>
      </c>
      <c r="BC8" s="11"/>
      <c r="BD8" s="96" t="e">
        <f>"Plan "&amp;Titel!$B$24+1</f>
        <v>#VALUE!</v>
      </c>
      <c r="BE8" s="11"/>
      <c r="BF8" s="179" t="s">
        <v>115</v>
      </c>
      <c r="BG8" s="11"/>
      <c r="BH8" s="164">
        <f>Titel!$B$25</f>
        <v>1</v>
      </c>
      <c r="BI8" s="11"/>
      <c r="BJ8" s="164">
        <f>BH8+31</f>
        <v>32</v>
      </c>
      <c r="BK8" s="11"/>
      <c r="BL8" s="164">
        <f>BJ8+31</f>
        <v>63</v>
      </c>
      <c r="BM8" s="11"/>
      <c r="BN8" s="164">
        <f>BL8+31</f>
        <v>94</v>
      </c>
      <c r="BO8" s="11"/>
      <c r="BP8" s="164">
        <f>BN8+31</f>
        <v>125</v>
      </c>
      <c r="BQ8" s="11"/>
      <c r="BR8" s="164">
        <f>BP8+31</f>
        <v>156</v>
      </c>
      <c r="BS8" s="11"/>
      <c r="BT8" s="164">
        <f>BR8+31</f>
        <v>187</v>
      </c>
      <c r="BU8" s="11"/>
      <c r="BV8" s="164">
        <f>BT8+31</f>
        <v>218</v>
      </c>
      <c r="BW8" s="11"/>
      <c r="BX8" s="164">
        <f>BV8+31</f>
        <v>249</v>
      </c>
      <c r="BY8" s="11"/>
      <c r="BZ8" s="164">
        <f>BX8+31</f>
        <v>280</v>
      </c>
      <c r="CA8" s="11"/>
      <c r="CB8" s="164">
        <f>BZ8+31</f>
        <v>311</v>
      </c>
      <c r="CC8" s="11"/>
      <c r="CD8" s="164">
        <f>CB8+31</f>
        <v>342</v>
      </c>
      <c r="CE8" s="11"/>
      <c r="CF8" s="96" t="e">
        <f>"Plan "&amp;Titel!$B$24+2</f>
        <v>#VALUE!</v>
      </c>
      <c r="CG8" s="11"/>
      <c r="CH8" s="179" t="s">
        <v>115</v>
      </c>
    </row>
    <row r="9" spans="1:86" ht="3.75" customHeight="1"/>
    <row r="10" spans="1:86" s="4" customFormat="1">
      <c r="A10" s="167" t="s">
        <v>6</v>
      </c>
      <c r="B10" s="167" t="s">
        <v>172</v>
      </c>
      <c r="D10" s="180">
        <f>'3 Investitionen'!C18</f>
        <v>0</v>
      </c>
      <c r="F10" s="180">
        <f>D45</f>
        <v>0</v>
      </c>
      <c r="H10" s="180">
        <f>F45</f>
        <v>0</v>
      </c>
      <c r="J10" s="180">
        <f>H45</f>
        <v>0</v>
      </c>
      <c r="L10" s="180">
        <f>J45</f>
        <v>0</v>
      </c>
      <c r="N10" s="180">
        <f>L45</f>
        <v>0</v>
      </c>
      <c r="P10" s="180">
        <f>N45</f>
        <v>0</v>
      </c>
      <c r="R10" s="180">
        <f>P45</f>
        <v>0</v>
      </c>
      <c r="T10" s="180">
        <f>R45</f>
        <v>0</v>
      </c>
      <c r="V10" s="180">
        <f>T45</f>
        <v>0</v>
      </c>
      <c r="X10" s="180">
        <f>V45</f>
        <v>0</v>
      </c>
      <c r="Z10" s="180">
        <f>X45</f>
        <v>0</v>
      </c>
      <c r="AB10" s="180">
        <f>D10</f>
        <v>0</v>
      </c>
      <c r="AD10" s="225"/>
      <c r="AF10" s="180">
        <f>AB45</f>
        <v>0</v>
      </c>
      <c r="AH10" s="180">
        <f>AF45</f>
        <v>0</v>
      </c>
      <c r="AJ10" s="180">
        <f>AH45</f>
        <v>0</v>
      </c>
      <c r="AL10" s="180">
        <f>AJ45</f>
        <v>0</v>
      </c>
      <c r="AN10" s="180">
        <f>AL45</f>
        <v>0</v>
      </c>
      <c r="AP10" s="180">
        <f>AN45</f>
        <v>0</v>
      </c>
      <c r="AR10" s="180">
        <f>AP45</f>
        <v>0</v>
      </c>
      <c r="AT10" s="180">
        <f>AR45</f>
        <v>0</v>
      </c>
      <c r="AV10" s="180">
        <f>AT45</f>
        <v>0</v>
      </c>
      <c r="AX10" s="180">
        <f>AV45</f>
        <v>0</v>
      </c>
      <c r="AZ10" s="180">
        <f>AX45</f>
        <v>0</v>
      </c>
      <c r="BB10" s="180">
        <f>AZ45</f>
        <v>0</v>
      </c>
      <c r="BD10" s="180">
        <f>AF10</f>
        <v>0</v>
      </c>
      <c r="BF10" s="225"/>
      <c r="BH10" s="180">
        <f>BD45</f>
        <v>0</v>
      </c>
      <c r="BJ10" s="180">
        <f>BH45</f>
        <v>0</v>
      </c>
      <c r="BL10" s="180">
        <f>BJ45</f>
        <v>0</v>
      </c>
      <c r="BN10" s="180">
        <f>BL45</f>
        <v>0</v>
      </c>
      <c r="BP10" s="180">
        <f>BN45</f>
        <v>0</v>
      </c>
      <c r="BR10" s="180">
        <f>BP45</f>
        <v>0</v>
      </c>
      <c r="BT10" s="180">
        <f>BR45</f>
        <v>0</v>
      </c>
      <c r="BV10" s="180">
        <f>BT45</f>
        <v>0</v>
      </c>
      <c r="BX10" s="180">
        <f>BV45</f>
        <v>0</v>
      </c>
      <c r="BZ10" s="180">
        <f>BX45</f>
        <v>0</v>
      </c>
      <c r="CB10" s="180">
        <f>BZ45</f>
        <v>0</v>
      </c>
      <c r="CD10" s="180">
        <f>CB45</f>
        <v>0</v>
      </c>
      <c r="CF10" s="180">
        <f>BH10</f>
        <v>0</v>
      </c>
      <c r="CH10" s="225"/>
    </row>
    <row r="11" spans="1:86" ht="3.75" customHeight="1"/>
    <row r="12" spans="1:86">
      <c r="A12" s="172" t="s">
        <v>113</v>
      </c>
      <c r="B12" s="295" t="str">
        <f>'2 Kosten'!A10</f>
        <v>Waren</v>
      </c>
      <c r="D12" s="296"/>
      <c r="F12" s="296"/>
      <c r="H12" s="296"/>
      <c r="J12" s="296"/>
      <c r="L12" s="296"/>
      <c r="N12" s="296"/>
      <c r="P12" s="296"/>
      <c r="R12" s="296"/>
      <c r="T12" s="296"/>
      <c r="V12" s="296"/>
      <c r="X12" s="296"/>
      <c r="Z12" s="296"/>
      <c r="AB12" s="297">
        <f>'5 Erfolg'!P11</f>
        <v>0</v>
      </c>
      <c r="AD12" s="297">
        <f>AB12-SUM(D12:Z12)</f>
        <v>0</v>
      </c>
      <c r="AF12" s="296"/>
      <c r="AH12" s="296"/>
      <c r="AJ12" s="296"/>
      <c r="AL12" s="296"/>
      <c r="AN12" s="296"/>
      <c r="AP12" s="296"/>
      <c r="AR12" s="296"/>
      <c r="AT12" s="296"/>
      <c r="AV12" s="296"/>
      <c r="AX12" s="296"/>
      <c r="AZ12" s="296"/>
      <c r="BB12" s="296"/>
      <c r="BD12" s="297">
        <f>'5 Erfolg'!T11</f>
        <v>0</v>
      </c>
      <c r="BF12" s="297">
        <f>BD12-SUM(AF12:BB12)</f>
        <v>0</v>
      </c>
      <c r="BH12" s="296"/>
      <c r="BJ12" s="296"/>
      <c r="BL12" s="296"/>
      <c r="BN12" s="296"/>
      <c r="BP12" s="296"/>
      <c r="BR12" s="296"/>
      <c r="BT12" s="296"/>
      <c r="BV12" s="296"/>
      <c r="BX12" s="296"/>
      <c r="BZ12" s="296"/>
      <c r="CB12" s="296"/>
      <c r="CD12" s="296"/>
      <c r="CF12" s="297">
        <f>'5 Erfolg'!X11</f>
        <v>0</v>
      </c>
      <c r="CH12" s="297">
        <f>CF12-SUM(BH12:CD12)</f>
        <v>0</v>
      </c>
    </row>
    <row r="13" spans="1:86">
      <c r="A13" s="172" t="s">
        <v>113</v>
      </c>
      <c r="B13" s="134" t="str">
        <f>'2 Kosten'!A11</f>
        <v>Personal</v>
      </c>
      <c r="D13" s="296"/>
      <c r="F13" s="296"/>
      <c r="H13" s="296"/>
      <c r="J13" s="296"/>
      <c r="L13" s="296"/>
      <c r="N13" s="296"/>
      <c r="P13" s="296"/>
      <c r="R13" s="296"/>
      <c r="T13" s="296"/>
      <c r="V13" s="296"/>
      <c r="X13" s="296"/>
      <c r="Z13" s="296"/>
      <c r="AB13" s="297">
        <f>'5 Erfolg'!P13</f>
        <v>0</v>
      </c>
      <c r="AD13" s="297">
        <f t="shared" ref="AD13:AD24" si="0">AB13-SUM(D13:Z13)</f>
        <v>0</v>
      </c>
      <c r="AF13" s="296"/>
      <c r="AH13" s="296"/>
      <c r="AJ13" s="296"/>
      <c r="AL13" s="296"/>
      <c r="AN13" s="296"/>
      <c r="AP13" s="296"/>
      <c r="AR13" s="296"/>
      <c r="AT13" s="296"/>
      <c r="AV13" s="296"/>
      <c r="AX13" s="296"/>
      <c r="AZ13" s="296"/>
      <c r="BB13" s="296"/>
      <c r="BD13" s="297">
        <f>'5 Erfolg'!T13</f>
        <v>0</v>
      </c>
      <c r="BF13" s="297">
        <f t="shared" ref="BF13:BF24" si="1">BD13-SUM(AF13:BB13)</f>
        <v>0</v>
      </c>
      <c r="BH13" s="296"/>
      <c r="BJ13" s="296"/>
      <c r="BL13" s="296"/>
      <c r="BN13" s="296"/>
      <c r="BP13" s="296"/>
      <c r="BR13" s="296"/>
      <c r="BT13" s="296"/>
      <c r="BV13" s="296"/>
      <c r="BX13" s="296"/>
      <c r="BZ13" s="296"/>
      <c r="CB13" s="296"/>
      <c r="CD13" s="296"/>
      <c r="CF13" s="297">
        <f>'5 Erfolg'!X13</f>
        <v>0</v>
      </c>
      <c r="CH13" s="297">
        <f t="shared" ref="CH13:CH24" si="2">CF13-SUM(BH13:CD13)</f>
        <v>0</v>
      </c>
    </row>
    <row r="14" spans="1:86">
      <c r="A14" s="172" t="s">
        <v>113</v>
      </c>
      <c r="B14" s="134" t="str">
        <f>'2 Kosten'!A12</f>
        <v>Raum</v>
      </c>
      <c r="D14" s="296"/>
      <c r="F14" s="296"/>
      <c r="H14" s="296"/>
      <c r="J14" s="296"/>
      <c r="L14" s="296"/>
      <c r="N14" s="296"/>
      <c r="P14" s="296"/>
      <c r="R14" s="296"/>
      <c r="T14" s="296"/>
      <c r="V14" s="296"/>
      <c r="X14" s="296"/>
      <c r="Z14" s="296"/>
      <c r="AB14" s="297">
        <f>'5 Erfolg'!P14</f>
        <v>0</v>
      </c>
      <c r="AD14" s="297">
        <f t="shared" si="0"/>
        <v>0</v>
      </c>
      <c r="AF14" s="296"/>
      <c r="AH14" s="296"/>
      <c r="AJ14" s="296"/>
      <c r="AL14" s="296"/>
      <c r="AN14" s="296"/>
      <c r="AP14" s="296"/>
      <c r="AR14" s="296"/>
      <c r="AT14" s="296"/>
      <c r="AV14" s="296"/>
      <c r="AX14" s="296"/>
      <c r="AZ14" s="296"/>
      <c r="BB14" s="296"/>
      <c r="BD14" s="297">
        <f>'5 Erfolg'!T14</f>
        <v>0</v>
      </c>
      <c r="BF14" s="297">
        <f t="shared" si="1"/>
        <v>0</v>
      </c>
      <c r="BH14" s="296"/>
      <c r="BJ14" s="296"/>
      <c r="BL14" s="296"/>
      <c r="BN14" s="296"/>
      <c r="BP14" s="296"/>
      <c r="BR14" s="296"/>
      <c r="BT14" s="296"/>
      <c r="BV14" s="296"/>
      <c r="BX14" s="296"/>
      <c r="BZ14" s="296"/>
      <c r="CB14" s="296"/>
      <c r="CD14" s="296"/>
      <c r="CF14" s="297">
        <f>'5 Erfolg'!X14</f>
        <v>0</v>
      </c>
      <c r="CH14" s="297">
        <f t="shared" si="2"/>
        <v>0</v>
      </c>
    </row>
    <row r="15" spans="1:86">
      <c r="A15" s="172" t="s">
        <v>113</v>
      </c>
      <c r="B15" s="134" t="str">
        <f>'2 Kosten'!A13</f>
        <v>Miete</v>
      </c>
      <c r="D15" s="296"/>
      <c r="F15" s="296"/>
      <c r="H15" s="296"/>
      <c r="J15" s="296"/>
      <c r="L15" s="296"/>
      <c r="N15" s="296"/>
      <c r="P15" s="296"/>
      <c r="R15" s="296"/>
      <c r="T15" s="296"/>
      <c r="V15" s="296"/>
      <c r="X15" s="296"/>
      <c r="Z15" s="296"/>
      <c r="AB15" s="297">
        <f>'5 Erfolg'!P15</f>
        <v>0</v>
      </c>
      <c r="AD15" s="297">
        <f t="shared" si="0"/>
        <v>0</v>
      </c>
      <c r="AF15" s="296"/>
      <c r="AH15" s="296"/>
      <c r="AJ15" s="296"/>
      <c r="AL15" s="296"/>
      <c r="AN15" s="296"/>
      <c r="AP15" s="296"/>
      <c r="AR15" s="296"/>
      <c r="AT15" s="296"/>
      <c r="AV15" s="296"/>
      <c r="AX15" s="296"/>
      <c r="AZ15" s="296"/>
      <c r="BB15" s="296"/>
      <c r="BD15" s="297">
        <f>'5 Erfolg'!T15</f>
        <v>0</v>
      </c>
      <c r="BF15" s="297">
        <f t="shared" si="1"/>
        <v>0</v>
      </c>
      <c r="BH15" s="296"/>
      <c r="BJ15" s="296"/>
      <c r="BL15" s="296"/>
      <c r="BN15" s="296"/>
      <c r="BP15" s="296"/>
      <c r="BR15" s="296"/>
      <c r="BT15" s="296"/>
      <c r="BV15" s="296"/>
      <c r="BX15" s="296"/>
      <c r="BZ15" s="296"/>
      <c r="CB15" s="296"/>
      <c r="CD15" s="296"/>
      <c r="CF15" s="297">
        <f>'5 Erfolg'!X15</f>
        <v>0</v>
      </c>
      <c r="CH15" s="297">
        <f t="shared" si="2"/>
        <v>0</v>
      </c>
    </row>
    <row r="16" spans="1:86">
      <c r="A16" s="172" t="s">
        <v>113</v>
      </c>
      <c r="B16" s="134" t="str">
        <f>'2 Kosten'!A14</f>
        <v>Werbung</v>
      </c>
      <c r="D16" s="296"/>
      <c r="F16" s="296"/>
      <c r="H16" s="296"/>
      <c r="J16" s="296"/>
      <c r="L16" s="296"/>
      <c r="N16" s="296"/>
      <c r="P16" s="296"/>
      <c r="R16" s="296"/>
      <c r="T16" s="296"/>
      <c r="V16" s="296"/>
      <c r="X16" s="296"/>
      <c r="Z16" s="296"/>
      <c r="AB16" s="297">
        <f>'5 Erfolg'!P16</f>
        <v>0</v>
      </c>
      <c r="AD16" s="297">
        <f t="shared" si="0"/>
        <v>0</v>
      </c>
      <c r="AF16" s="296"/>
      <c r="AH16" s="296"/>
      <c r="AJ16" s="296"/>
      <c r="AL16" s="296"/>
      <c r="AN16" s="296"/>
      <c r="AP16" s="296"/>
      <c r="AR16" s="296"/>
      <c r="AT16" s="296"/>
      <c r="AV16" s="296"/>
      <c r="AX16" s="296"/>
      <c r="AZ16" s="296"/>
      <c r="BB16" s="296"/>
      <c r="BD16" s="297">
        <f>'5 Erfolg'!T16</f>
        <v>0</v>
      </c>
      <c r="BF16" s="297">
        <f t="shared" si="1"/>
        <v>0</v>
      </c>
      <c r="BH16" s="296"/>
      <c r="BJ16" s="296"/>
      <c r="BL16" s="296"/>
      <c r="BN16" s="296"/>
      <c r="BP16" s="296"/>
      <c r="BR16" s="296"/>
      <c r="BT16" s="296"/>
      <c r="BV16" s="296"/>
      <c r="BX16" s="296"/>
      <c r="BZ16" s="296"/>
      <c r="CB16" s="296"/>
      <c r="CD16" s="296"/>
      <c r="CF16" s="297">
        <f>'5 Erfolg'!X16</f>
        <v>0</v>
      </c>
      <c r="CH16" s="297">
        <f t="shared" si="2"/>
        <v>0</v>
      </c>
    </row>
    <row r="17" spans="1:86">
      <c r="A17" s="172" t="s">
        <v>113</v>
      </c>
      <c r="B17" s="134" t="str">
        <f>'2 Kosten'!A15</f>
        <v>Verwaltung</v>
      </c>
      <c r="D17" s="296"/>
      <c r="F17" s="296"/>
      <c r="H17" s="296"/>
      <c r="J17" s="296"/>
      <c r="L17" s="296"/>
      <c r="N17" s="296"/>
      <c r="P17" s="296"/>
      <c r="R17" s="296"/>
      <c r="T17" s="296"/>
      <c r="V17" s="296"/>
      <c r="X17" s="296"/>
      <c r="Z17" s="296"/>
      <c r="AB17" s="297">
        <f>'5 Erfolg'!P17</f>
        <v>0</v>
      </c>
      <c r="AD17" s="297">
        <f t="shared" si="0"/>
        <v>0</v>
      </c>
      <c r="AF17" s="296"/>
      <c r="AH17" s="296"/>
      <c r="AJ17" s="296"/>
      <c r="AL17" s="296"/>
      <c r="AN17" s="296"/>
      <c r="AP17" s="296"/>
      <c r="AR17" s="296"/>
      <c r="AT17" s="296"/>
      <c r="AV17" s="296"/>
      <c r="AX17" s="296"/>
      <c r="AZ17" s="296"/>
      <c r="BB17" s="296"/>
      <c r="BD17" s="297">
        <f>'5 Erfolg'!T17</f>
        <v>0</v>
      </c>
      <c r="BF17" s="297">
        <f t="shared" si="1"/>
        <v>0</v>
      </c>
      <c r="BH17" s="296"/>
      <c r="BJ17" s="296"/>
      <c r="BL17" s="296"/>
      <c r="BN17" s="296"/>
      <c r="BP17" s="296"/>
      <c r="BR17" s="296"/>
      <c r="BT17" s="296"/>
      <c r="BV17" s="296"/>
      <c r="BX17" s="296"/>
      <c r="BZ17" s="296"/>
      <c r="CB17" s="296"/>
      <c r="CD17" s="296"/>
      <c r="CF17" s="297">
        <f>'5 Erfolg'!X17</f>
        <v>0</v>
      </c>
      <c r="CH17" s="297">
        <f t="shared" si="2"/>
        <v>0</v>
      </c>
    </row>
    <row r="18" spans="1:86">
      <c r="A18" s="172" t="s">
        <v>113</v>
      </c>
      <c r="B18" s="134" t="str">
        <f>'2 Kosten'!A16</f>
        <v>Diverses</v>
      </c>
      <c r="D18" s="296"/>
      <c r="F18" s="296"/>
      <c r="H18" s="296"/>
      <c r="J18" s="296"/>
      <c r="L18" s="296"/>
      <c r="N18" s="296"/>
      <c r="P18" s="296"/>
      <c r="R18" s="296"/>
      <c r="T18" s="296"/>
      <c r="V18" s="296"/>
      <c r="X18" s="296"/>
      <c r="Z18" s="296"/>
      <c r="AB18" s="297">
        <f>'5 Erfolg'!P18</f>
        <v>0</v>
      </c>
      <c r="AD18" s="297">
        <f t="shared" si="0"/>
        <v>0</v>
      </c>
      <c r="AF18" s="296"/>
      <c r="AH18" s="296"/>
      <c r="AJ18" s="296"/>
      <c r="AL18" s="296"/>
      <c r="AN18" s="296"/>
      <c r="AP18" s="296"/>
      <c r="AR18" s="296"/>
      <c r="AT18" s="296"/>
      <c r="AV18" s="296"/>
      <c r="AX18" s="296"/>
      <c r="AZ18" s="296"/>
      <c r="BB18" s="296"/>
      <c r="BD18" s="297">
        <f>'5 Erfolg'!T18</f>
        <v>0</v>
      </c>
      <c r="BF18" s="297">
        <f t="shared" si="1"/>
        <v>0</v>
      </c>
      <c r="BH18" s="296"/>
      <c r="BJ18" s="296"/>
      <c r="BL18" s="296"/>
      <c r="BN18" s="296"/>
      <c r="BP18" s="296"/>
      <c r="BR18" s="296"/>
      <c r="BT18" s="296"/>
      <c r="BV18" s="296"/>
      <c r="BX18" s="296"/>
      <c r="BZ18" s="296"/>
      <c r="CB18" s="296"/>
      <c r="CD18" s="296"/>
      <c r="CF18" s="297">
        <f>'5 Erfolg'!X18</f>
        <v>0</v>
      </c>
      <c r="CH18" s="297">
        <f t="shared" si="2"/>
        <v>0</v>
      </c>
    </row>
    <row r="19" spans="1:86" hidden="1" outlineLevel="1">
      <c r="A19" s="172" t="s">
        <v>113</v>
      </c>
      <c r="B19" s="134" t="str">
        <f>'2 Kosten'!A17</f>
        <v>[Weiterer Aufwand]</v>
      </c>
      <c r="D19" s="296"/>
      <c r="F19" s="296"/>
      <c r="H19" s="296"/>
      <c r="J19" s="296"/>
      <c r="L19" s="296"/>
      <c r="N19" s="296"/>
      <c r="P19" s="296"/>
      <c r="R19" s="296"/>
      <c r="T19" s="296"/>
      <c r="V19" s="296"/>
      <c r="X19" s="296"/>
      <c r="Z19" s="296"/>
      <c r="AB19" s="297">
        <f>'5 Erfolg'!P19</f>
        <v>0</v>
      </c>
      <c r="AD19" s="297">
        <f t="shared" si="0"/>
        <v>0</v>
      </c>
      <c r="AF19" s="296"/>
      <c r="AH19" s="296"/>
      <c r="AJ19" s="296"/>
      <c r="AL19" s="296"/>
      <c r="AN19" s="296"/>
      <c r="AP19" s="296"/>
      <c r="AR19" s="296"/>
      <c r="AT19" s="296"/>
      <c r="AV19" s="296"/>
      <c r="AX19" s="296"/>
      <c r="AZ19" s="296"/>
      <c r="BB19" s="296"/>
      <c r="BD19" s="297">
        <f>'5 Erfolg'!T19</f>
        <v>0</v>
      </c>
      <c r="BF19" s="297">
        <f t="shared" si="1"/>
        <v>0</v>
      </c>
      <c r="BH19" s="296"/>
      <c r="BJ19" s="296"/>
      <c r="BL19" s="296"/>
      <c r="BN19" s="296"/>
      <c r="BP19" s="296"/>
      <c r="BR19" s="296"/>
      <c r="BT19" s="296"/>
      <c r="BV19" s="296"/>
      <c r="BX19" s="296"/>
      <c r="BZ19" s="296"/>
      <c r="CB19" s="296"/>
      <c r="CD19" s="296"/>
      <c r="CF19" s="297">
        <f>'5 Erfolg'!X19</f>
        <v>0</v>
      </c>
      <c r="CH19" s="297">
        <f t="shared" si="2"/>
        <v>0</v>
      </c>
    </row>
    <row r="20" spans="1:86" hidden="1" outlineLevel="1">
      <c r="A20" s="172" t="s">
        <v>113</v>
      </c>
      <c r="B20" s="134" t="str">
        <f>'2 Kosten'!A18</f>
        <v>[Weiterer Aufwand]</v>
      </c>
      <c r="D20" s="296"/>
      <c r="F20" s="296"/>
      <c r="H20" s="296"/>
      <c r="J20" s="296"/>
      <c r="L20" s="296"/>
      <c r="N20" s="296"/>
      <c r="P20" s="296"/>
      <c r="R20" s="296"/>
      <c r="T20" s="296"/>
      <c r="V20" s="296"/>
      <c r="X20" s="296"/>
      <c r="Z20" s="296"/>
      <c r="AB20" s="297">
        <f>'5 Erfolg'!P20</f>
        <v>0</v>
      </c>
      <c r="AD20" s="297">
        <f t="shared" si="0"/>
        <v>0</v>
      </c>
      <c r="AF20" s="296"/>
      <c r="AH20" s="296"/>
      <c r="AJ20" s="296"/>
      <c r="AL20" s="296"/>
      <c r="AN20" s="296"/>
      <c r="AP20" s="296"/>
      <c r="AR20" s="296"/>
      <c r="AT20" s="296"/>
      <c r="AV20" s="296"/>
      <c r="AX20" s="296"/>
      <c r="AZ20" s="296"/>
      <c r="BB20" s="296"/>
      <c r="BD20" s="297">
        <f>'5 Erfolg'!T20</f>
        <v>0</v>
      </c>
      <c r="BF20" s="297">
        <f t="shared" si="1"/>
        <v>0</v>
      </c>
      <c r="BH20" s="296"/>
      <c r="BJ20" s="296"/>
      <c r="BL20" s="296"/>
      <c r="BN20" s="296"/>
      <c r="BP20" s="296"/>
      <c r="BR20" s="296"/>
      <c r="BT20" s="296"/>
      <c r="BV20" s="296"/>
      <c r="BX20" s="296"/>
      <c r="BZ20" s="296"/>
      <c r="CB20" s="296"/>
      <c r="CD20" s="296"/>
      <c r="CF20" s="297">
        <f>'5 Erfolg'!X20</f>
        <v>0</v>
      </c>
      <c r="CH20" s="297">
        <f t="shared" si="2"/>
        <v>0</v>
      </c>
    </row>
    <row r="21" spans="1:86" hidden="1" outlineLevel="1">
      <c r="A21" s="172" t="s">
        <v>113</v>
      </c>
      <c r="B21" s="134" t="str">
        <f>'2 Kosten'!A19</f>
        <v>[Weiterer Aufwand]</v>
      </c>
      <c r="D21" s="296"/>
      <c r="F21" s="296"/>
      <c r="H21" s="296"/>
      <c r="J21" s="296"/>
      <c r="L21" s="296"/>
      <c r="N21" s="296"/>
      <c r="P21" s="296"/>
      <c r="R21" s="296"/>
      <c r="T21" s="296"/>
      <c r="V21" s="296"/>
      <c r="X21" s="296"/>
      <c r="Z21" s="296"/>
      <c r="AB21" s="297">
        <f>'5 Erfolg'!P21</f>
        <v>0</v>
      </c>
      <c r="AD21" s="297">
        <f t="shared" si="0"/>
        <v>0</v>
      </c>
      <c r="AF21" s="296"/>
      <c r="AH21" s="296"/>
      <c r="AJ21" s="296"/>
      <c r="AL21" s="296"/>
      <c r="AN21" s="296"/>
      <c r="AP21" s="296"/>
      <c r="AR21" s="296"/>
      <c r="AT21" s="296"/>
      <c r="AV21" s="296"/>
      <c r="AX21" s="296"/>
      <c r="AZ21" s="296"/>
      <c r="BB21" s="296"/>
      <c r="BD21" s="297">
        <f>'5 Erfolg'!T21</f>
        <v>0</v>
      </c>
      <c r="BF21" s="297">
        <f t="shared" si="1"/>
        <v>0</v>
      </c>
      <c r="BH21" s="296"/>
      <c r="BJ21" s="296"/>
      <c r="BL21" s="296"/>
      <c r="BN21" s="296"/>
      <c r="BP21" s="296"/>
      <c r="BR21" s="296"/>
      <c r="BT21" s="296"/>
      <c r="BV21" s="296"/>
      <c r="BX21" s="296"/>
      <c r="BZ21" s="296"/>
      <c r="CB21" s="296"/>
      <c r="CD21" s="296"/>
      <c r="CF21" s="297">
        <f>'5 Erfolg'!X21</f>
        <v>0</v>
      </c>
      <c r="CH21" s="297">
        <f t="shared" si="2"/>
        <v>0</v>
      </c>
    </row>
    <row r="22" spans="1:86" collapsed="1">
      <c r="A22" s="172" t="s">
        <v>113</v>
      </c>
      <c r="B22" s="134" t="str">
        <f>'2 Kosten'!A20</f>
        <v>Sonstiges</v>
      </c>
      <c r="D22" s="296"/>
      <c r="F22" s="296"/>
      <c r="H22" s="296"/>
      <c r="J22" s="296"/>
      <c r="L22" s="296"/>
      <c r="N22" s="296"/>
      <c r="P22" s="296"/>
      <c r="R22" s="296"/>
      <c r="T22" s="296"/>
      <c r="V22" s="296"/>
      <c r="X22" s="296"/>
      <c r="Z22" s="296"/>
      <c r="AB22" s="297">
        <f>'5 Erfolg'!P22</f>
        <v>0</v>
      </c>
      <c r="AD22" s="297">
        <f t="shared" si="0"/>
        <v>0</v>
      </c>
      <c r="AF22" s="296"/>
      <c r="AH22" s="296"/>
      <c r="AJ22" s="296"/>
      <c r="AL22" s="296"/>
      <c r="AN22" s="296"/>
      <c r="AP22" s="296"/>
      <c r="AR22" s="296"/>
      <c r="AT22" s="296"/>
      <c r="AV22" s="296"/>
      <c r="AX22" s="296"/>
      <c r="AZ22" s="296"/>
      <c r="BB22" s="296"/>
      <c r="BD22" s="297">
        <f>'5 Erfolg'!T22</f>
        <v>0</v>
      </c>
      <c r="BF22" s="297">
        <f>BD22-SUM(AF22:BB22)</f>
        <v>0</v>
      </c>
      <c r="BH22" s="296"/>
      <c r="BJ22" s="296"/>
      <c r="BL22" s="296"/>
      <c r="BN22" s="296"/>
      <c r="BP22" s="296"/>
      <c r="BR22" s="296"/>
      <c r="BT22" s="296"/>
      <c r="BV22" s="296"/>
      <c r="BX22" s="296"/>
      <c r="BZ22" s="296"/>
      <c r="CB22" s="296"/>
      <c r="CD22" s="296"/>
      <c r="CF22" s="297">
        <f>'5 Erfolg'!X22</f>
        <v>0</v>
      </c>
      <c r="CH22" s="297">
        <f t="shared" si="2"/>
        <v>0</v>
      </c>
    </row>
    <row r="23" spans="1:86">
      <c r="A23" s="172" t="s">
        <v>113</v>
      </c>
      <c r="B23" s="134" t="str">
        <f>'5 Erfolg'!B26</f>
        <v>Zinsen</v>
      </c>
      <c r="D23" s="296"/>
      <c r="F23" s="296"/>
      <c r="H23" s="296"/>
      <c r="J23" s="296"/>
      <c r="L23" s="296"/>
      <c r="N23" s="296"/>
      <c r="P23" s="296"/>
      <c r="R23" s="296"/>
      <c r="T23" s="296"/>
      <c r="V23" s="296"/>
      <c r="X23" s="296"/>
      <c r="Z23" s="296"/>
      <c r="AB23" s="297">
        <f>'5 Erfolg'!P26</f>
        <v>0</v>
      </c>
      <c r="AD23" s="297">
        <f t="shared" si="0"/>
        <v>0</v>
      </c>
      <c r="AF23" s="296"/>
      <c r="AH23" s="296"/>
      <c r="AJ23" s="296"/>
      <c r="AL23" s="296"/>
      <c r="AN23" s="296"/>
      <c r="AP23" s="296"/>
      <c r="AR23" s="296"/>
      <c r="AT23" s="296"/>
      <c r="AV23" s="296"/>
      <c r="AX23" s="296"/>
      <c r="AZ23" s="296"/>
      <c r="BB23" s="296"/>
      <c r="BD23" s="297">
        <f>'5 Erfolg'!T26</f>
        <v>0</v>
      </c>
      <c r="BF23" s="297">
        <f t="shared" si="1"/>
        <v>0</v>
      </c>
      <c r="BH23" s="296"/>
      <c r="BJ23" s="296"/>
      <c r="BL23" s="296"/>
      <c r="BN23" s="296"/>
      <c r="BP23" s="296"/>
      <c r="BR23" s="296"/>
      <c r="BT23" s="296"/>
      <c r="BV23" s="296"/>
      <c r="BX23" s="296"/>
      <c r="BZ23" s="296"/>
      <c r="CB23" s="296"/>
      <c r="CD23" s="296"/>
      <c r="CF23" s="297">
        <f>'5 Erfolg'!X26</f>
        <v>0</v>
      </c>
      <c r="CH23" s="297">
        <f t="shared" si="2"/>
        <v>0</v>
      </c>
    </row>
    <row r="24" spans="1:86">
      <c r="A24" s="172" t="s">
        <v>113</v>
      </c>
      <c r="B24" s="134" t="str">
        <f>'5 Erfolg'!B28</f>
        <v>Steuern</v>
      </c>
      <c r="D24" s="296"/>
      <c r="F24" s="296"/>
      <c r="H24" s="296"/>
      <c r="J24" s="296"/>
      <c r="L24" s="296"/>
      <c r="N24" s="296"/>
      <c r="P24" s="296"/>
      <c r="R24" s="296"/>
      <c r="T24" s="296"/>
      <c r="V24" s="296"/>
      <c r="X24" s="296"/>
      <c r="Z24" s="296"/>
      <c r="AB24" s="297">
        <f ca="1">'5 Erfolg'!P28</f>
        <v>0</v>
      </c>
      <c r="AD24" s="297">
        <f t="shared" ca="1" si="0"/>
        <v>0</v>
      </c>
      <c r="AF24" s="296"/>
      <c r="AH24" s="296"/>
      <c r="AJ24" s="296"/>
      <c r="AL24" s="296"/>
      <c r="AN24" s="296"/>
      <c r="AP24" s="296"/>
      <c r="AR24" s="296"/>
      <c r="AT24" s="296"/>
      <c r="AV24" s="296"/>
      <c r="AX24" s="296"/>
      <c r="AZ24" s="296"/>
      <c r="BB24" s="296"/>
      <c r="BD24" s="297">
        <f ca="1">'5 Erfolg'!T28</f>
        <v>0</v>
      </c>
      <c r="BF24" s="297">
        <f t="shared" ca="1" si="1"/>
        <v>0</v>
      </c>
      <c r="BH24" s="296"/>
      <c r="BJ24" s="296"/>
      <c r="BL24" s="296"/>
      <c r="BN24" s="296"/>
      <c r="BP24" s="296"/>
      <c r="BR24" s="296"/>
      <c r="BT24" s="296"/>
      <c r="BV24" s="296"/>
      <c r="BX24" s="296"/>
      <c r="BZ24" s="296"/>
      <c r="CB24" s="296"/>
      <c r="CD24" s="296"/>
      <c r="CF24" s="297">
        <f ca="1">'5 Erfolg'!X28</f>
        <v>0</v>
      </c>
      <c r="CH24" s="297">
        <f t="shared" ca="1" si="2"/>
        <v>0</v>
      </c>
    </row>
    <row r="25" spans="1:86" s="4" customFormat="1">
      <c r="A25" s="173" t="s">
        <v>114</v>
      </c>
      <c r="B25" s="171" t="s">
        <v>107</v>
      </c>
      <c r="D25" s="181">
        <f>SUM(D12:D24)</f>
        <v>0</v>
      </c>
      <c r="F25" s="181">
        <f>SUM(F12:F24)</f>
        <v>0</v>
      </c>
      <c r="H25" s="181">
        <f>SUM(H12:H24)</f>
        <v>0</v>
      </c>
      <c r="J25" s="181">
        <f>SUM(J12:J24)</f>
        <v>0</v>
      </c>
      <c r="L25" s="181">
        <f>SUM(L12:L24)</f>
        <v>0</v>
      </c>
      <c r="N25" s="181">
        <f>SUM(N12:N24)</f>
        <v>0</v>
      </c>
      <c r="P25" s="181">
        <f>SUM(P12:P24)</f>
        <v>0</v>
      </c>
      <c r="R25" s="181">
        <f>SUM(R12:R24)</f>
        <v>0</v>
      </c>
      <c r="T25" s="181">
        <f>SUM(T12:T24)</f>
        <v>0</v>
      </c>
      <c r="V25" s="181">
        <f>SUM(V12:V24)</f>
        <v>0</v>
      </c>
      <c r="X25" s="181">
        <f>SUM(X12:X24)</f>
        <v>0</v>
      </c>
      <c r="Z25" s="181">
        <f>SUM(Z12:Z24)</f>
        <v>0</v>
      </c>
      <c r="AB25" s="182">
        <f>SUM(D25:Z25)</f>
        <v>0</v>
      </c>
      <c r="AD25" s="226"/>
      <c r="AF25" s="181">
        <f>SUM(AF12:AF24)</f>
        <v>0</v>
      </c>
      <c r="AH25" s="181">
        <f>SUM(AH12:AH24)</f>
        <v>0</v>
      </c>
      <c r="AJ25" s="181">
        <f>SUM(AJ12:AJ24)</f>
        <v>0</v>
      </c>
      <c r="AL25" s="181">
        <f>SUM(AL12:AL24)</f>
        <v>0</v>
      </c>
      <c r="AN25" s="181">
        <f>SUM(AN12:AN24)</f>
        <v>0</v>
      </c>
      <c r="AP25" s="181">
        <f>SUM(AP12:AP24)</f>
        <v>0</v>
      </c>
      <c r="AR25" s="181">
        <f>SUM(AR12:AR24)</f>
        <v>0</v>
      </c>
      <c r="AT25" s="181">
        <f>SUM(AT12:AT24)</f>
        <v>0</v>
      </c>
      <c r="AV25" s="181">
        <f>SUM(AV12:AV24)</f>
        <v>0</v>
      </c>
      <c r="AX25" s="181">
        <f>SUM(AX12:AX24)</f>
        <v>0</v>
      </c>
      <c r="AZ25" s="181">
        <f>SUM(AZ12:AZ24)</f>
        <v>0</v>
      </c>
      <c r="BB25" s="181">
        <f>SUM(BB12:BB24)</f>
        <v>0</v>
      </c>
      <c r="BD25" s="182">
        <f>SUM(AF25:BB25)</f>
        <v>0</v>
      </c>
      <c r="BF25" s="226"/>
      <c r="BH25" s="181">
        <f>SUM(BH12:BH24)</f>
        <v>0</v>
      </c>
      <c r="BJ25" s="181">
        <f>SUM(BJ12:BJ24)</f>
        <v>0</v>
      </c>
      <c r="BL25" s="181">
        <f>SUM(BL12:BL24)</f>
        <v>0</v>
      </c>
      <c r="BN25" s="181">
        <f>SUM(BN12:BN24)</f>
        <v>0</v>
      </c>
      <c r="BP25" s="181">
        <f>SUM(BP12:BP24)</f>
        <v>0</v>
      </c>
      <c r="BR25" s="181">
        <f>SUM(BR12:BR24)</f>
        <v>0</v>
      </c>
      <c r="BT25" s="181">
        <f>SUM(BT12:BT24)</f>
        <v>0</v>
      </c>
      <c r="BV25" s="181">
        <f>SUM(BV12:BV24)</f>
        <v>0</v>
      </c>
      <c r="BX25" s="181">
        <f>SUM(BX12:BX24)</f>
        <v>0</v>
      </c>
      <c r="BZ25" s="181">
        <f>SUM(BZ12:BZ24)</f>
        <v>0</v>
      </c>
      <c r="CB25" s="181">
        <f>SUM(CB12:CB24)</f>
        <v>0</v>
      </c>
      <c r="CD25" s="181">
        <f>SUM(CD12:CD24)</f>
        <v>0</v>
      </c>
      <c r="CF25" s="182">
        <f>SUM(BH25:CD25)</f>
        <v>0</v>
      </c>
      <c r="CH25" s="226"/>
    </row>
    <row r="26" spans="1:86" ht="3.75" customHeight="1">
      <c r="D26" s="298"/>
      <c r="F26" s="298"/>
      <c r="H26" s="298"/>
      <c r="J26" s="298"/>
      <c r="L26" s="298"/>
      <c r="N26" s="298"/>
      <c r="P26" s="298"/>
      <c r="R26" s="298"/>
      <c r="T26" s="298"/>
      <c r="V26" s="298"/>
      <c r="X26" s="298"/>
      <c r="Z26" s="298"/>
      <c r="AB26" s="299"/>
      <c r="AD26" s="298"/>
      <c r="AF26" s="298"/>
      <c r="AH26" s="298"/>
      <c r="AJ26" s="298"/>
      <c r="AL26" s="298"/>
      <c r="AN26" s="298"/>
      <c r="AP26" s="298"/>
      <c r="AR26" s="298"/>
      <c r="AT26" s="298"/>
      <c r="AV26" s="298"/>
      <c r="AX26" s="298"/>
      <c r="AZ26" s="298"/>
      <c r="BB26" s="298"/>
      <c r="BD26" s="299"/>
      <c r="BF26" s="298"/>
      <c r="BH26" s="298"/>
      <c r="BJ26" s="298"/>
      <c r="BL26" s="298"/>
      <c r="BN26" s="298"/>
      <c r="BP26" s="298"/>
      <c r="BR26" s="298"/>
      <c r="BT26" s="298"/>
      <c r="BV26" s="298"/>
      <c r="BX26" s="298"/>
      <c r="BZ26" s="298"/>
      <c r="CB26" s="298"/>
      <c r="CD26" s="298"/>
      <c r="CF26" s="299"/>
      <c r="CH26" s="298"/>
    </row>
    <row r="27" spans="1:86">
      <c r="A27" s="174" t="s">
        <v>74</v>
      </c>
      <c r="B27" s="300" t="str">
        <f>'5 Erfolg'!B10</f>
        <v>Nettoumsatz</v>
      </c>
      <c r="D27" s="296"/>
      <c r="F27" s="296"/>
      <c r="H27" s="296"/>
      <c r="J27" s="296"/>
      <c r="L27" s="296"/>
      <c r="N27" s="296"/>
      <c r="P27" s="296"/>
      <c r="R27" s="296"/>
      <c r="T27" s="296"/>
      <c r="V27" s="296"/>
      <c r="X27" s="296"/>
      <c r="Z27" s="296"/>
      <c r="AB27" s="297">
        <f>'5 Erfolg'!P10</f>
        <v>0</v>
      </c>
      <c r="AD27" s="297">
        <f>AB27-SUM(D27:Z27)</f>
        <v>0</v>
      </c>
      <c r="AF27" s="296"/>
      <c r="AH27" s="296"/>
      <c r="AJ27" s="296"/>
      <c r="AL27" s="296"/>
      <c r="AN27" s="296"/>
      <c r="AP27" s="296"/>
      <c r="AR27" s="296"/>
      <c r="AT27" s="296"/>
      <c r="AV27" s="296"/>
      <c r="AX27" s="296"/>
      <c r="AZ27" s="296"/>
      <c r="BB27" s="296"/>
      <c r="BD27" s="297">
        <f>'5 Erfolg'!T10</f>
        <v>0</v>
      </c>
      <c r="BF27" s="297">
        <f>BD27-SUM(AF27:BB27)</f>
        <v>0</v>
      </c>
      <c r="BH27" s="296"/>
      <c r="BJ27" s="296"/>
      <c r="BL27" s="296"/>
      <c r="BN27" s="296"/>
      <c r="BP27" s="296"/>
      <c r="BR27" s="296"/>
      <c r="BT27" s="296"/>
      <c r="BV27" s="296"/>
      <c r="BX27" s="296"/>
      <c r="BZ27" s="296"/>
      <c r="CB27" s="296"/>
      <c r="CD27" s="296"/>
      <c r="CF27" s="297">
        <f>'5 Erfolg'!X10</f>
        <v>0</v>
      </c>
      <c r="CH27" s="297">
        <f>CF27-SUM(BH27:CD27)</f>
        <v>0</v>
      </c>
    </row>
    <row r="28" spans="1:86" s="4" customFormat="1">
      <c r="A28" s="175" t="s">
        <v>114</v>
      </c>
      <c r="B28" s="3" t="s">
        <v>111</v>
      </c>
      <c r="D28" s="182">
        <f>SUM(D27)</f>
        <v>0</v>
      </c>
      <c r="F28" s="182">
        <f>SUM(F27)</f>
        <v>0</v>
      </c>
      <c r="H28" s="182">
        <f>SUM(H27)</f>
        <v>0</v>
      </c>
      <c r="J28" s="182">
        <f>SUM(J27)</f>
        <v>0</v>
      </c>
      <c r="L28" s="182">
        <f>SUM(L27)</f>
        <v>0</v>
      </c>
      <c r="N28" s="182">
        <f>SUM(N27)</f>
        <v>0</v>
      </c>
      <c r="P28" s="182">
        <f>SUM(P27)</f>
        <v>0</v>
      </c>
      <c r="R28" s="182">
        <f>SUM(R27)</f>
        <v>0</v>
      </c>
      <c r="T28" s="182">
        <f>SUM(T27)</f>
        <v>0</v>
      </c>
      <c r="V28" s="182">
        <f>SUM(V27)</f>
        <v>0</v>
      </c>
      <c r="X28" s="182">
        <f>SUM(X27)</f>
        <v>0</v>
      </c>
      <c r="Z28" s="182">
        <f>SUM(Z27)</f>
        <v>0</v>
      </c>
      <c r="AB28" s="297">
        <f>SUM(D28:Z28)</f>
        <v>0</v>
      </c>
      <c r="AD28" s="299"/>
      <c r="AF28" s="182">
        <f>SUM(AF27)</f>
        <v>0</v>
      </c>
      <c r="AH28" s="182">
        <f>SUM(AH27)</f>
        <v>0</v>
      </c>
      <c r="AJ28" s="182">
        <f>SUM(AJ27)</f>
        <v>0</v>
      </c>
      <c r="AL28" s="182">
        <f>SUM(AL27)</f>
        <v>0</v>
      </c>
      <c r="AN28" s="182">
        <f>SUM(AN27)</f>
        <v>0</v>
      </c>
      <c r="AP28" s="182">
        <f>SUM(AP27)</f>
        <v>0</v>
      </c>
      <c r="AR28" s="182">
        <f>SUM(AR27)</f>
        <v>0</v>
      </c>
      <c r="AT28" s="182">
        <f>SUM(AT27)</f>
        <v>0</v>
      </c>
      <c r="AV28" s="182">
        <f>SUM(AV27)</f>
        <v>0</v>
      </c>
      <c r="AX28" s="182">
        <f>SUM(AX27)</f>
        <v>0</v>
      </c>
      <c r="AZ28" s="182">
        <f>SUM(AZ27)</f>
        <v>0</v>
      </c>
      <c r="BB28" s="182">
        <f>SUM(BB27)</f>
        <v>0</v>
      </c>
      <c r="BD28" s="182">
        <f>SUM(AF28:BB28)</f>
        <v>0</v>
      </c>
      <c r="BF28" s="299"/>
      <c r="BH28" s="182">
        <f>SUM(BH27)</f>
        <v>0</v>
      </c>
      <c r="BJ28" s="182">
        <f>SUM(BJ27)</f>
        <v>0</v>
      </c>
      <c r="BL28" s="182">
        <f>SUM(BL27)</f>
        <v>0</v>
      </c>
      <c r="BN28" s="182">
        <f>SUM(BN27)</f>
        <v>0</v>
      </c>
      <c r="BP28" s="182">
        <f>SUM(BP27)</f>
        <v>0</v>
      </c>
      <c r="BR28" s="182">
        <f>SUM(BR27)</f>
        <v>0</v>
      </c>
      <c r="BT28" s="182">
        <f>SUM(BT27)</f>
        <v>0</v>
      </c>
      <c r="BV28" s="182">
        <f>SUM(BV27)</f>
        <v>0</v>
      </c>
      <c r="BX28" s="182">
        <f>SUM(BX27)</f>
        <v>0</v>
      </c>
      <c r="BZ28" s="182">
        <f>SUM(BZ27)</f>
        <v>0</v>
      </c>
      <c r="CB28" s="182">
        <f>SUM(CB27)</f>
        <v>0</v>
      </c>
      <c r="CD28" s="182">
        <f>SUM(CD27)</f>
        <v>0</v>
      </c>
      <c r="CF28" s="182">
        <f>SUM(BH28:CD28)</f>
        <v>0</v>
      </c>
      <c r="CH28" s="299"/>
    </row>
    <row r="29" spans="1:86" ht="3.75" customHeight="1">
      <c r="D29" s="298"/>
      <c r="F29" s="298"/>
      <c r="H29" s="298"/>
      <c r="J29" s="298"/>
      <c r="L29" s="298"/>
      <c r="N29" s="298"/>
      <c r="P29" s="298"/>
      <c r="R29" s="298"/>
      <c r="T29" s="298"/>
      <c r="V29" s="298"/>
      <c r="X29" s="298"/>
      <c r="Z29" s="298"/>
      <c r="AB29" s="298"/>
      <c r="AD29" s="298"/>
      <c r="AF29" s="298"/>
      <c r="AH29" s="298"/>
      <c r="AJ29" s="298"/>
      <c r="AL29" s="298"/>
      <c r="AN29" s="298"/>
      <c r="AP29" s="298"/>
      <c r="AR29" s="298"/>
      <c r="AT29" s="298"/>
      <c r="AV29" s="298"/>
      <c r="AX29" s="298"/>
      <c r="AZ29" s="298"/>
      <c r="BB29" s="298"/>
      <c r="BD29" s="298"/>
      <c r="BF29" s="298"/>
      <c r="BH29" s="298"/>
      <c r="BJ29" s="298"/>
      <c r="BL29" s="298"/>
      <c r="BN29" s="298"/>
      <c r="BP29" s="298"/>
      <c r="BR29" s="298"/>
      <c r="BT29" s="298"/>
      <c r="BV29" s="298"/>
      <c r="BX29" s="298"/>
      <c r="BZ29" s="298"/>
      <c r="CB29" s="298"/>
      <c r="CD29" s="298"/>
      <c r="CF29" s="298"/>
      <c r="CH29" s="298"/>
    </row>
    <row r="30" spans="1:86" s="4" customFormat="1">
      <c r="A30" s="167" t="s">
        <v>6</v>
      </c>
      <c r="B30" s="167" t="s">
        <v>112</v>
      </c>
      <c r="D30" s="180">
        <f>D28-D25</f>
        <v>0</v>
      </c>
      <c r="F30" s="180">
        <f>F28-F25</f>
        <v>0</v>
      </c>
      <c r="H30" s="180">
        <f>H28-H25</f>
        <v>0</v>
      </c>
      <c r="J30" s="180">
        <f>J28-J25</f>
        <v>0</v>
      </c>
      <c r="L30" s="180">
        <f>L28-L25</f>
        <v>0</v>
      </c>
      <c r="N30" s="180">
        <f>N28-N25</f>
        <v>0</v>
      </c>
      <c r="P30" s="180">
        <f>P28-P25</f>
        <v>0</v>
      </c>
      <c r="R30" s="180">
        <f>R28-R25</f>
        <v>0</v>
      </c>
      <c r="T30" s="180">
        <f>T28-T25</f>
        <v>0</v>
      </c>
      <c r="V30" s="180">
        <f>V28-V25</f>
        <v>0</v>
      </c>
      <c r="X30" s="180">
        <f>X28-X25</f>
        <v>0</v>
      </c>
      <c r="Z30" s="180">
        <f>Z28-Z25</f>
        <v>0</v>
      </c>
      <c r="AB30" s="180">
        <f>AB28-AB25</f>
        <v>0</v>
      </c>
      <c r="AD30" s="225"/>
      <c r="AF30" s="180">
        <f>AF28-AF25</f>
        <v>0</v>
      </c>
      <c r="AH30" s="180">
        <f>AH28-AH25</f>
        <v>0</v>
      </c>
      <c r="AJ30" s="180">
        <f>AJ28-AJ25</f>
        <v>0</v>
      </c>
      <c r="AL30" s="180">
        <f>AL28-AL25</f>
        <v>0</v>
      </c>
      <c r="AN30" s="180">
        <f>AN28-AN25</f>
        <v>0</v>
      </c>
      <c r="AP30" s="180">
        <f>AP28-AP25</f>
        <v>0</v>
      </c>
      <c r="AR30" s="180">
        <f>AR28-AR25</f>
        <v>0</v>
      </c>
      <c r="AT30" s="180">
        <f>AT28-AT25</f>
        <v>0</v>
      </c>
      <c r="AV30" s="180">
        <f>AV28-AV25</f>
        <v>0</v>
      </c>
      <c r="AX30" s="180">
        <f>AX28-AX25</f>
        <v>0</v>
      </c>
      <c r="AZ30" s="180">
        <f>AZ28-AZ25</f>
        <v>0</v>
      </c>
      <c r="BB30" s="180">
        <f>BB28-BB25</f>
        <v>0</v>
      </c>
      <c r="BD30" s="180">
        <f>BD28-BD25</f>
        <v>0</v>
      </c>
      <c r="BF30" s="225"/>
      <c r="BH30" s="180">
        <f>BH28-BH25</f>
        <v>0</v>
      </c>
      <c r="BJ30" s="180">
        <f>BJ28-BJ25</f>
        <v>0</v>
      </c>
      <c r="BL30" s="180">
        <f>BL28-BL25</f>
        <v>0</v>
      </c>
      <c r="BN30" s="180">
        <f>BN28-BN25</f>
        <v>0</v>
      </c>
      <c r="BP30" s="180">
        <f>BP28-BP25</f>
        <v>0</v>
      </c>
      <c r="BR30" s="180">
        <f>BR28-BR25</f>
        <v>0</v>
      </c>
      <c r="BT30" s="180">
        <f>BT28-BT25</f>
        <v>0</v>
      </c>
      <c r="BV30" s="180">
        <f>BV28-BV25</f>
        <v>0</v>
      </c>
      <c r="BX30" s="180">
        <f>BX28-BX25</f>
        <v>0</v>
      </c>
      <c r="BZ30" s="180">
        <f>BZ28-BZ25</f>
        <v>0</v>
      </c>
      <c r="CB30" s="180">
        <f>CB28-CB25</f>
        <v>0</v>
      </c>
      <c r="CD30" s="180">
        <f>CD28-CD25</f>
        <v>0</v>
      </c>
      <c r="CF30" s="180">
        <f>CF28-CF25</f>
        <v>0</v>
      </c>
      <c r="CH30" s="225"/>
    </row>
    <row r="31" spans="1:86" ht="3.75" customHeight="1"/>
    <row r="32" spans="1:86">
      <c r="A32" s="172" t="s">
        <v>113</v>
      </c>
      <c r="B32" s="295" t="s">
        <v>104</v>
      </c>
      <c r="C32" s="244"/>
      <c r="D32" s="296"/>
      <c r="F32" s="296"/>
      <c r="H32" s="296"/>
      <c r="J32" s="296"/>
      <c r="L32" s="296"/>
      <c r="N32" s="296"/>
      <c r="P32" s="296"/>
      <c r="R32" s="296"/>
      <c r="T32" s="296"/>
      <c r="V32" s="296"/>
      <c r="X32" s="296"/>
      <c r="Z32" s="296"/>
      <c r="AA32" s="244"/>
      <c r="AB32" s="297">
        <f>'3 Investitionen'!E12*-1</f>
        <v>0</v>
      </c>
      <c r="AC32" s="244"/>
      <c r="AD32" s="297">
        <f>AB32-SUM(D32:Z32)</f>
        <v>0</v>
      </c>
      <c r="AE32" s="244"/>
      <c r="AF32" s="296"/>
      <c r="AH32" s="296"/>
      <c r="AJ32" s="296"/>
      <c r="AL32" s="296"/>
      <c r="AN32" s="296"/>
      <c r="AP32" s="296"/>
      <c r="AR32" s="296"/>
      <c r="AT32" s="296"/>
      <c r="AV32" s="296"/>
      <c r="AX32" s="296"/>
      <c r="AZ32" s="296"/>
      <c r="BB32" s="296"/>
      <c r="BC32" s="244"/>
      <c r="BD32" s="297">
        <f>'3 Investitionen'!G12*-1</f>
        <v>0</v>
      </c>
      <c r="BE32" s="244"/>
      <c r="BF32" s="297">
        <f>BD32-SUM(AF32:BB32)</f>
        <v>0</v>
      </c>
      <c r="BG32" s="244"/>
      <c r="BH32" s="296"/>
      <c r="BJ32" s="296"/>
      <c r="BL32" s="296"/>
      <c r="BN32" s="296"/>
      <c r="BP32" s="296"/>
      <c r="BR32" s="296"/>
      <c r="BT32" s="296"/>
      <c r="BV32" s="296"/>
      <c r="BX32" s="296"/>
      <c r="BZ32" s="296"/>
      <c r="CB32" s="296"/>
      <c r="CD32" s="296"/>
      <c r="CE32" s="244"/>
      <c r="CF32" s="297">
        <f>'3 Investitionen'!I12*-1</f>
        <v>0</v>
      </c>
      <c r="CG32" s="244"/>
      <c r="CH32" s="297">
        <f>CF32-SUM(BH32:CD32)</f>
        <v>0</v>
      </c>
    </row>
    <row r="33" spans="1:86">
      <c r="A33" s="172" t="s">
        <v>113</v>
      </c>
      <c r="B33" s="134" t="s">
        <v>105</v>
      </c>
      <c r="D33" s="296"/>
      <c r="F33" s="296"/>
      <c r="H33" s="296"/>
      <c r="J33" s="296"/>
      <c r="L33" s="296"/>
      <c r="N33" s="296"/>
      <c r="P33" s="296"/>
      <c r="R33" s="296"/>
      <c r="T33" s="296"/>
      <c r="V33" s="296"/>
      <c r="X33" s="296"/>
      <c r="Z33" s="296"/>
      <c r="AB33" s="297">
        <f>'3 Investitionen'!E40</f>
        <v>0</v>
      </c>
      <c r="AD33" s="297">
        <f>AB33-SUM(D33:Z33)</f>
        <v>0</v>
      </c>
      <c r="AF33" s="296"/>
      <c r="AH33" s="296"/>
      <c r="AJ33" s="296"/>
      <c r="AL33" s="296"/>
      <c r="AN33" s="296"/>
      <c r="AP33" s="296"/>
      <c r="AR33" s="296"/>
      <c r="AT33" s="296"/>
      <c r="AV33" s="296"/>
      <c r="AX33" s="296"/>
      <c r="AZ33" s="296"/>
      <c r="BB33" s="296"/>
      <c r="BD33" s="297">
        <f>'3 Investitionen'!G40</f>
        <v>0</v>
      </c>
      <c r="BF33" s="297">
        <f>BD33-SUM(AF33:BB33)</f>
        <v>0</v>
      </c>
      <c r="BH33" s="296"/>
      <c r="BJ33" s="296"/>
      <c r="BL33" s="296"/>
      <c r="BN33" s="296"/>
      <c r="BP33" s="296"/>
      <c r="BR33" s="296"/>
      <c r="BT33" s="296"/>
      <c r="BV33" s="296"/>
      <c r="BX33" s="296"/>
      <c r="BZ33" s="296"/>
      <c r="CB33" s="296"/>
      <c r="CD33" s="296"/>
      <c r="CF33" s="297">
        <f>'3 Investitionen'!I40</f>
        <v>0</v>
      </c>
      <c r="CH33" s="297">
        <f>CF33-SUM(BH33:CD33)</f>
        <v>0</v>
      </c>
    </row>
    <row r="34" spans="1:86">
      <c r="A34" s="172" t="s">
        <v>74</v>
      </c>
      <c r="B34" s="134" t="s">
        <v>106</v>
      </c>
      <c r="D34" s="296"/>
      <c r="F34" s="296"/>
      <c r="H34" s="296"/>
      <c r="J34" s="296"/>
      <c r="L34" s="296"/>
      <c r="N34" s="296"/>
      <c r="P34" s="296"/>
      <c r="R34" s="296"/>
      <c r="T34" s="296"/>
      <c r="V34" s="296"/>
      <c r="X34" s="296"/>
      <c r="Z34" s="296"/>
      <c r="AB34" s="297">
        <f>'3 Investitionen'!E53</f>
        <v>0</v>
      </c>
      <c r="AD34" s="297">
        <f>AB34-SUM(D34:Z34)</f>
        <v>0</v>
      </c>
      <c r="AF34" s="296"/>
      <c r="AH34" s="296"/>
      <c r="AJ34" s="296"/>
      <c r="AL34" s="296"/>
      <c r="AN34" s="296"/>
      <c r="AP34" s="296"/>
      <c r="AR34" s="296"/>
      <c r="AT34" s="296"/>
      <c r="AV34" s="296"/>
      <c r="AX34" s="296"/>
      <c r="AZ34" s="296"/>
      <c r="BB34" s="296"/>
      <c r="BD34" s="297">
        <f>'3 Investitionen'!G53</f>
        <v>0</v>
      </c>
      <c r="BF34" s="297">
        <f>BD34-SUM(AF34:BB34)</f>
        <v>0</v>
      </c>
      <c r="BH34" s="296"/>
      <c r="BJ34" s="296"/>
      <c r="BL34" s="296"/>
      <c r="BN34" s="296"/>
      <c r="BP34" s="296"/>
      <c r="BR34" s="296"/>
      <c r="BT34" s="296"/>
      <c r="BV34" s="296"/>
      <c r="BX34" s="296"/>
      <c r="BZ34" s="296"/>
      <c r="CB34" s="296"/>
      <c r="CD34" s="296"/>
      <c r="CF34" s="297">
        <f>'3 Investitionen'!I53</f>
        <v>0</v>
      </c>
      <c r="CH34" s="297">
        <f>CF34-SUM(BH34:CD34)</f>
        <v>0</v>
      </c>
    </row>
    <row r="35" spans="1:86" ht="3.75" customHeight="1"/>
    <row r="36" spans="1:86" s="4" customFormat="1">
      <c r="A36" s="176" t="s">
        <v>114</v>
      </c>
      <c r="B36" s="167" t="s">
        <v>7</v>
      </c>
      <c r="D36" s="180">
        <f>D34-SUM(D32:D33)</f>
        <v>0</v>
      </c>
      <c r="F36" s="180">
        <f>F34-SUM(F32:F33)</f>
        <v>0</v>
      </c>
      <c r="H36" s="180">
        <f>H34-SUM(H32:H33)</f>
        <v>0</v>
      </c>
      <c r="J36" s="180">
        <f>J34-SUM(J32:J33)</f>
        <v>0</v>
      </c>
      <c r="L36" s="180">
        <f>L34-SUM(L32:L33)</f>
        <v>0</v>
      </c>
      <c r="N36" s="180">
        <f>N34-SUM(N32:N33)</f>
        <v>0</v>
      </c>
      <c r="P36" s="180">
        <f>P34-SUM(P32:P33)</f>
        <v>0</v>
      </c>
      <c r="R36" s="180">
        <f>R34-SUM(R32:R33)</f>
        <v>0</v>
      </c>
      <c r="T36" s="180">
        <f>T34-SUM(T32:T33)</f>
        <v>0</v>
      </c>
      <c r="V36" s="180">
        <f>V34-SUM(V32:V33)</f>
        <v>0</v>
      </c>
      <c r="X36" s="180">
        <f>X34-SUM(X32:X33)</f>
        <v>0</v>
      </c>
      <c r="Z36" s="180">
        <f>Z34-SUM(Z32:Z33)</f>
        <v>0</v>
      </c>
      <c r="AB36" s="180">
        <f>AB34-SUM(AB32:AB33)</f>
        <v>0</v>
      </c>
      <c r="AD36" s="225"/>
      <c r="AF36" s="180">
        <f>AF34-SUM(AF32:AF33)</f>
        <v>0</v>
      </c>
      <c r="AH36" s="180">
        <f>AH34-SUM(AH32:AH33)</f>
        <v>0</v>
      </c>
      <c r="AJ36" s="180">
        <f>AJ34-SUM(AJ32:AJ33)</f>
        <v>0</v>
      </c>
      <c r="AL36" s="180">
        <f>AL34-SUM(AL32:AL33)</f>
        <v>0</v>
      </c>
      <c r="AN36" s="180">
        <f>AN34-SUM(AN32:AN33)</f>
        <v>0</v>
      </c>
      <c r="AP36" s="180">
        <f>AP34-SUM(AP32:AP33)</f>
        <v>0</v>
      </c>
      <c r="AR36" s="180">
        <f>AR34-SUM(AR32:AR33)</f>
        <v>0</v>
      </c>
      <c r="AT36" s="180">
        <f>AT34-SUM(AT32:AT33)</f>
        <v>0</v>
      </c>
      <c r="AV36" s="180">
        <f>AV34-SUM(AV32:AV33)</f>
        <v>0</v>
      </c>
      <c r="AX36" s="180">
        <f>AX34-SUM(AX32:AX33)</f>
        <v>0</v>
      </c>
      <c r="AZ36" s="180">
        <f>AZ34-SUM(AZ32:AZ33)</f>
        <v>0</v>
      </c>
      <c r="BB36" s="180">
        <f>BB34-SUM(BB32:BB33)</f>
        <v>0</v>
      </c>
      <c r="BD36" s="180">
        <f>BD34-SUM(BD32:BD33)</f>
        <v>0</v>
      </c>
      <c r="BF36" s="225"/>
      <c r="BH36" s="180">
        <f>BH34-SUM(BH32:BH33)</f>
        <v>0</v>
      </c>
      <c r="BJ36" s="180">
        <f>BJ34-SUM(BJ32:BJ33)</f>
        <v>0</v>
      </c>
      <c r="BL36" s="180">
        <f>BL34-SUM(BL32:BL33)</f>
        <v>0</v>
      </c>
      <c r="BN36" s="180">
        <f>BN34-SUM(BN32:BN33)</f>
        <v>0</v>
      </c>
      <c r="BP36" s="180">
        <f>BP34-SUM(BP32:BP33)</f>
        <v>0</v>
      </c>
      <c r="BR36" s="180">
        <f>BR34-SUM(BR32:BR33)</f>
        <v>0</v>
      </c>
      <c r="BT36" s="180">
        <f>BT34-SUM(BT32:BT33)</f>
        <v>0</v>
      </c>
      <c r="BV36" s="180">
        <f>BV34-SUM(BV32:BV33)</f>
        <v>0</v>
      </c>
      <c r="BX36" s="180">
        <f>BX34-SUM(BX32:BX33)</f>
        <v>0</v>
      </c>
      <c r="BZ36" s="180">
        <f>BZ34-SUM(BZ32:BZ33)</f>
        <v>0</v>
      </c>
      <c r="CB36" s="180">
        <f>CB34-SUM(CB32:CB33)</f>
        <v>0</v>
      </c>
      <c r="CD36" s="180">
        <f>CD34-SUM(CD32:CD33)</f>
        <v>0</v>
      </c>
      <c r="CF36" s="180">
        <f>CF34-SUM(CF32:CF33)</f>
        <v>0</v>
      </c>
      <c r="CH36" s="225"/>
    </row>
    <row r="37" spans="1:86" ht="3.75" customHeight="1"/>
    <row r="38" spans="1:86">
      <c r="A38" s="172" t="s">
        <v>113</v>
      </c>
      <c r="B38" s="295" t="s">
        <v>108</v>
      </c>
      <c r="C38" s="244"/>
      <c r="D38" s="296"/>
      <c r="F38" s="296"/>
      <c r="H38" s="296"/>
      <c r="J38" s="296"/>
      <c r="L38" s="296"/>
      <c r="N38" s="296"/>
      <c r="P38" s="296"/>
      <c r="R38" s="296"/>
      <c r="T38" s="296"/>
      <c r="V38" s="296"/>
      <c r="X38" s="296"/>
      <c r="Z38" s="296"/>
      <c r="AA38" s="244"/>
      <c r="AB38" s="297">
        <f>(IF(('4 Finanzierung'!C21-'4 Finanzierung'!E21)&gt;0,('4 Finanzierung'!C21-'4 Finanzierung'!E21),0))+(IF(('4 Finanzierung'!C30-'4 Finanzierung'!E30)&gt;0,('4 Finanzierung'!C30-'4 Finanzierung'!E30),0))+(IF(('4 Finanzierung'!C34-'4 Finanzierung'!E34)&gt;0,('4 Finanzierung'!C34-'4 Finanzierung'!E34),0))</f>
        <v>0</v>
      </c>
      <c r="AC38" s="244"/>
      <c r="AD38" s="297">
        <f>AB38-SUM(D38:Z38)</f>
        <v>0</v>
      </c>
      <c r="AE38" s="244"/>
      <c r="AF38" s="296"/>
      <c r="AH38" s="296"/>
      <c r="AJ38" s="296"/>
      <c r="AL38" s="296"/>
      <c r="AN38" s="296"/>
      <c r="AP38" s="296"/>
      <c r="AR38" s="296"/>
      <c r="AT38" s="296"/>
      <c r="AV38" s="296"/>
      <c r="AX38" s="296"/>
      <c r="AZ38" s="296"/>
      <c r="BB38" s="296"/>
      <c r="BC38" s="244"/>
      <c r="BD38" s="297">
        <f>(IF(('4 Finanzierung'!E21-'4 Finanzierung'!G21)&gt;0,('4 Finanzierung'!E21-'4 Finanzierung'!G21),0))+(IF(('4 Finanzierung'!E30-'4 Finanzierung'!G30)&gt;0,('4 Finanzierung'!E30-'4 Finanzierung'!G30),0))+(IF(('4 Finanzierung'!E34-'4 Finanzierung'!G34)&gt;0,('4 Finanzierung'!E34-'4 Finanzierung'!G34),0))</f>
        <v>0</v>
      </c>
      <c r="BE38" s="244"/>
      <c r="BF38" s="297">
        <f>BD38-SUM(AF38:BB38)</f>
        <v>0</v>
      </c>
      <c r="BG38" s="244"/>
      <c r="BH38" s="296"/>
      <c r="BJ38" s="296"/>
      <c r="BL38" s="296"/>
      <c r="BN38" s="296"/>
      <c r="BP38" s="296"/>
      <c r="BR38" s="296"/>
      <c r="BT38" s="296"/>
      <c r="BV38" s="296"/>
      <c r="BX38" s="296"/>
      <c r="BZ38" s="296"/>
      <c r="CB38" s="296"/>
      <c r="CD38" s="296"/>
      <c r="CE38" s="244"/>
      <c r="CF38" s="297">
        <f>(IF(('4 Finanzierung'!G21-'4 Finanzierung'!I21)&gt;0,('4 Finanzierung'!G21-'4 Finanzierung'!I21),0))+(IF(('4 Finanzierung'!G30-'4 Finanzierung'!I30)&gt;0,('4 Finanzierung'!G30-'4 Finanzierung'!I30),0))+(IF(('4 Finanzierung'!G34-'4 Finanzierung'!I34)&gt;0,('4 Finanzierung'!G34-'4 Finanzierung'!I34),0))</f>
        <v>0</v>
      </c>
      <c r="CG38" s="244"/>
      <c r="CH38" s="297">
        <f>CF38-SUM(BH38:CD38)</f>
        <v>0</v>
      </c>
    </row>
    <row r="39" spans="1:86">
      <c r="A39" s="172" t="s">
        <v>74</v>
      </c>
      <c r="B39" s="134" t="s">
        <v>109</v>
      </c>
      <c r="D39" s="296"/>
      <c r="F39" s="296"/>
      <c r="H39" s="296"/>
      <c r="J39" s="296"/>
      <c r="L39" s="296"/>
      <c r="N39" s="296"/>
      <c r="P39" s="296"/>
      <c r="R39" s="296"/>
      <c r="T39" s="296"/>
      <c r="V39" s="296"/>
      <c r="X39" s="296"/>
      <c r="Z39" s="296"/>
      <c r="AB39" s="297">
        <f>(IF(('4 Finanzierung'!C21-'4 Finanzierung'!E21)&lt;0,('4 Finanzierung'!E21-'4 Finanzierung'!C21),0))+(IF(('4 Finanzierung'!C30-'4 Finanzierung'!E30)&lt;0,('4 Finanzierung'!E30-'4 Finanzierung'!C30),0))+(IF(('4 Finanzierung'!C34-'4 Finanzierung'!E34)&lt;0,('4 Finanzierung'!E34-'4 Finanzierung'!C34),0))</f>
        <v>0</v>
      </c>
      <c r="AD39" s="297">
        <f>AB39-SUM(D39:Z39)</f>
        <v>0</v>
      </c>
      <c r="AF39" s="296"/>
      <c r="AH39" s="296"/>
      <c r="AJ39" s="296"/>
      <c r="AL39" s="296"/>
      <c r="AN39" s="296"/>
      <c r="AP39" s="296"/>
      <c r="AR39" s="296"/>
      <c r="AT39" s="296"/>
      <c r="AV39" s="296"/>
      <c r="AX39" s="296"/>
      <c r="AZ39" s="296"/>
      <c r="BB39" s="296"/>
      <c r="BD39" s="297">
        <f>(IF(('4 Finanzierung'!E21-'4 Finanzierung'!G21)&lt;0,('4 Finanzierung'!G21-'4 Finanzierung'!E21),0))+(IF(('4 Finanzierung'!E30-'4 Finanzierung'!G30)&lt;0,('4 Finanzierung'!G30-'4 Finanzierung'!E30),0))+(IF(('4 Finanzierung'!E34-'4 Finanzierung'!G34)&lt;0,('4 Finanzierung'!G34-'4 Finanzierung'!E34),0))</f>
        <v>0</v>
      </c>
      <c r="BF39" s="297">
        <f>BD39-SUM(AF39:BB39)</f>
        <v>0</v>
      </c>
      <c r="BH39" s="296"/>
      <c r="BJ39" s="296"/>
      <c r="BL39" s="296"/>
      <c r="BN39" s="296"/>
      <c r="BP39" s="296"/>
      <c r="BR39" s="296"/>
      <c r="BT39" s="296"/>
      <c r="BV39" s="296"/>
      <c r="BX39" s="296"/>
      <c r="BZ39" s="296"/>
      <c r="CB39" s="296"/>
      <c r="CD39" s="296"/>
      <c r="CF39" s="297">
        <f>(IF(('4 Finanzierung'!G21-'4 Finanzierung'!I21)&lt;0,('4 Finanzierung'!I21-'4 Finanzierung'!G21),0))+(IF(('4 Finanzierung'!G30-'4 Finanzierung'!I30)&lt;0,('4 Finanzierung'!I30-'4 Finanzierung'!G30),0))+(IF(('4 Finanzierung'!G34-'4 Finanzierung'!I34)&lt;0,('4 Finanzierung'!I34-'4 Finanzierung'!G34),0))</f>
        <v>0</v>
      </c>
      <c r="CH39" s="297">
        <f>CF39-SUM(BH39:CD39)</f>
        <v>0</v>
      </c>
    </row>
    <row r="40" spans="1:86" ht="3.75" customHeight="1"/>
    <row r="41" spans="1:86" s="4" customFormat="1">
      <c r="A41" s="176" t="s">
        <v>114</v>
      </c>
      <c r="B41" s="167" t="s">
        <v>30</v>
      </c>
      <c r="D41" s="180">
        <f>D39-D38</f>
        <v>0</v>
      </c>
      <c r="F41" s="180">
        <f>F39-F38</f>
        <v>0</v>
      </c>
      <c r="H41" s="180">
        <f>H39-H38</f>
        <v>0</v>
      </c>
      <c r="J41" s="180">
        <f>J39-J38</f>
        <v>0</v>
      </c>
      <c r="L41" s="180">
        <f>L39-L38</f>
        <v>0</v>
      </c>
      <c r="N41" s="180">
        <f>N39-N38</f>
        <v>0</v>
      </c>
      <c r="P41" s="180">
        <f>P39-P38</f>
        <v>0</v>
      </c>
      <c r="R41" s="180">
        <f>R39-R38</f>
        <v>0</v>
      </c>
      <c r="T41" s="180">
        <f>T39-T38</f>
        <v>0</v>
      </c>
      <c r="V41" s="180">
        <f>V39-V38</f>
        <v>0</v>
      </c>
      <c r="X41" s="180">
        <f>X39-X38</f>
        <v>0</v>
      </c>
      <c r="Z41" s="180">
        <f>Z39-Z38</f>
        <v>0</v>
      </c>
      <c r="AB41" s="180">
        <f>AB39-AB38</f>
        <v>0</v>
      </c>
      <c r="AD41" s="225"/>
      <c r="AF41" s="180">
        <f>AF39-AF38</f>
        <v>0</v>
      </c>
      <c r="AH41" s="180">
        <f>AH39-AH38</f>
        <v>0</v>
      </c>
      <c r="AJ41" s="180">
        <f>AJ39-AJ38</f>
        <v>0</v>
      </c>
      <c r="AL41" s="180">
        <f>AL39-AL38</f>
        <v>0</v>
      </c>
      <c r="AN41" s="180">
        <f>AN39-AN38</f>
        <v>0</v>
      </c>
      <c r="AP41" s="180">
        <f>AP39-AP38</f>
        <v>0</v>
      </c>
      <c r="AR41" s="180">
        <f>AR39-AR38</f>
        <v>0</v>
      </c>
      <c r="AT41" s="180">
        <f>AT39-AT38</f>
        <v>0</v>
      </c>
      <c r="AV41" s="180">
        <f>AV39-AV38</f>
        <v>0</v>
      </c>
      <c r="AX41" s="180">
        <f>AX39-AX38</f>
        <v>0</v>
      </c>
      <c r="AZ41" s="180">
        <f>AZ39-AZ38</f>
        <v>0</v>
      </c>
      <c r="BB41" s="180">
        <f>BB39-BB38</f>
        <v>0</v>
      </c>
      <c r="BD41" s="180">
        <f>BD39-BD38</f>
        <v>0</v>
      </c>
      <c r="BF41" s="225"/>
      <c r="BH41" s="180">
        <f>BH39-BH38</f>
        <v>0</v>
      </c>
      <c r="BJ41" s="180">
        <f>BJ39-BJ38</f>
        <v>0</v>
      </c>
      <c r="BL41" s="180">
        <f>BL39-BL38</f>
        <v>0</v>
      </c>
      <c r="BN41" s="180">
        <f>BN39-BN38</f>
        <v>0</v>
      </c>
      <c r="BP41" s="180">
        <f>BP39-BP38</f>
        <v>0</v>
      </c>
      <c r="BR41" s="180">
        <f>BR39-BR38</f>
        <v>0</v>
      </c>
      <c r="BT41" s="180">
        <f>BT39-BT38</f>
        <v>0</v>
      </c>
      <c r="BV41" s="180">
        <f>BV39-BV38</f>
        <v>0</v>
      </c>
      <c r="BX41" s="180">
        <f>BX39-BX38</f>
        <v>0</v>
      </c>
      <c r="BZ41" s="180">
        <f>BZ39-BZ38</f>
        <v>0</v>
      </c>
      <c r="CB41" s="180">
        <f>CB39-CB38</f>
        <v>0</v>
      </c>
      <c r="CD41" s="180">
        <f>CD39-CD38</f>
        <v>0</v>
      </c>
      <c r="CF41" s="180">
        <f>CF39-CF38</f>
        <v>0</v>
      </c>
      <c r="CH41" s="225"/>
    </row>
    <row r="42" spans="1:86" ht="3.75" customHeight="1">
      <c r="AD42" s="301"/>
      <c r="BF42" s="301"/>
      <c r="CH42" s="301"/>
    </row>
    <row r="43" spans="1:86" s="4" customFormat="1">
      <c r="A43" s="176" t="s">
        <v>114</v>
      </c>
      <c r="B43" s="167" t="s">
        <v>110</v>
      </c>
      <c r="D43" s="180">
        <f>D30+D36+D41</f>
        <v>0</v>
      </c>
      <c r="F43" s="180">
        <f>F30+F36+F41</f>
        <v>0</v>
      </c>
      <c r="H43" s="180">
        <f>H30+H36+H41</f>
        <v>0</v>
      </c>
      <c r="J43" s="180">
        <f>J30+J36+J41</f>
        <v>0</v>
      </c>
      <c r="L43" s="180">
        <f>L30+L36+L41</f>
        <v>0</v>
      </c>
      <c r="N43" s="180">
        <f>N30+N36+N41</f>
        <v>0</v>
      </c>
      <c r="P43" s="180">
        <f>P30+P36+P41</f>
        <v>0</v>
      </c>
      <c r="R43" s="180">
        <f>R30+R36+R41</f>
        <v>0</v>
      </c>
      <c r="T43" s="180">
        <f>T30+T36+T41</f>
        <v>0</v>
      </c>
      <c r="V43" s="180">
        <f>V30+V36+V41</f>
        <v>0</v>
      </c>
      <c r="X43" s="180">
        <f>X30+X36+X41</f>
        <v>0</v>
      </c>
      <c r="Z43" s="180">
        <f>Z30+Z36+Z41</f>
        <v>0</v>
      </c>
      <c r="AB43" s="180">
        <f>AB30+AB36+AB41</f>
        <v>0</v>
      </c>
      <c r="AD43" s="225"/>
      <c r="AF43" s="180">
        <f>AF30+AF36+AF41</f>
        <v>0</v>
      </c>
      <c r="AH43" s="180">
        <f>AH30+AH36+AH41</f>
        <v>0</v>
      </c>
      <c r="AJ43" s="180">
        <f>AJ30+AJ36+AJ41</f>
        <v>0</v>
      </c>
      <c r="AL43" s="180">
        <f>AL30+AL36+AL41</f>
        <v>0</v>
      </c>
      <c r="AN43" s="180">
        <f>AN30+AN36+AN41</f>
        <v>0</v>
      </c>
      <c r="AP43" s="180">
        <f>AP30+AP36+AP41</f>
        <v>0</v>
      </c>
      <c r="AR43" s="180">
        <f>AR30+AR36+AR41</f>
        <v>0</v>
      </c>
      <c r="AT43" s="180">
        <f>AT30+AT36+AT41</f>
        <v>0</v>
      </c>
      <c r="AV43" s="180">
        <f>AV30+AV36+AV41</f>
        <v>0</v>
      </c>
      <c r="AX43" s="180">
        <f>AX30+AX36+AX41</f>
        <v>0</v>
      </c>
      <c r="AZ43" s="180">
        <f>AZ30+AZ36+AZ41</f>
        <v>0</v>
      </c>
      <c r="BB43" s="180">
        <f>BB30+BB36+BB41</f>
        <v>0</v>
      </c>
      <c r="BD43" s="180">
        <f>BD30+BD36+BD41</f>
        <v>0</v>
      </c>
      <c r="BF43" s="225"/>
      <c r="BH43" s="180">
        <f>BH30+BH36+BH41</f>
        <v>0</v>
      </c>
      <c r="BJ43" s="180">
        <f>BJ30+BJ36+BJ41</f>
        <v>0</v>
      </c>
      <c r="BL43" s="180">
        <f>BL30+BL36+BL41</f>
        <v>0</v>
      </c>
      <c r="BN43" s="180">
        <f>BN30+BN36+BN41</f>
        <v>0</v>
      </c>
      <c r="BP43" s="180">
        <f>BP30+BP36+BP41</f>
        <v>0</v>
      </c>
      <c r="BR43" s="180">
        <f>BR30+BR36+BR41</f>
        <v>0</v>
      </c>
      <c r="BT43" s="180">
        <f>BT30+BT36+BT41</f>
        <v>0</v>
      </c>
      <c r="BV43" s="180">
        <f>BV30+BV36+BV41</f>
        <v>0</v>
      </c>
      <c r="BX43" s="180">
        <f>BX30+BX36+BX41</f>
        <v>0</v>
      </c>
      <c r="BZ43" s="180">
        <f>BZ30+BZ36+BZ41</f>
        <v>0</v>
      </c>
      <c r="CB43" s="180">
        <f>CB30+CB36+CB41</f>
        <v>0</v>
      </c>
      <c r="CD43" s="180">
        <f>CD30+CD36+CD41</f>
        <v>0</v>
      </c>
      <c r="CF43" s="180">
        <f>CF30+CF36+CF41</f>
        <v>0</v>
      </c>
      <c r="CH43" s="225"/>
    </row>
    <row r="44" spans="1:86" ht="3.75" customHeight="1">
      <c r="AD44" s="301"/>
      <c r="BF44" s="301"/>
      <c r="CH44" s="301"/>
    </row>
    <row r="45" spans="1:86" s="4" customFormat="1">
      <c r="A45" s="176" t="s">
        <v>114</v>
      </c>
      <c r="B45" s="167" t="s">
        <v>4</v>
      </c>
      <c r="D45" s="180">
        <f>D10+D43</f>
        <v>0</v>
      </c>
      <c r="F45" s="180">
        <f>F10+F43</f>
        <v>0</v>
      </c>
      <c r="H45" s="180">
        <f>H10+H43</f>
        <v>0</v>
      </c>
      <c r="J45" s="180">
        <f>J10+J43</f>
        <v>0</v>
      </c>
      <c r="L45" s="180">
        <f>L10+L43</f>
        <v>0</v>
      </c>
      <c r="N45" s="180">
        <f>N10+N43</f>
        <v>0</v>
      </c>
      <c r="P45" s="180">
        <f>P10+P43</f>
        <v>0</v>
      </c>
      <c r="R45" s="180">
        <f>R10+R43</f>
        <v>0</v>
      </c>
      <c r="T45" s="180">
        <f>T10+T43</f>
        <v>0</v>
      </c>
      <c r="V45" s="180">
        <f>V10+V43</f>
        <v>0</v>
      </c>
      <c r="X45" s="180">
        <f>X10+X43</f>
        <v>0</v>
      </c>
      <c r="Z45" s="180">
        <f>Z10+Z43</f>
        <v>0</v>
      </c>
      <c r="AB45" s="180">
        <f>AB10+AB43</f>
        <v>0</v>
      </c>
      <c r="AD45" s="225"/>
      <c r="AF45" s="180">
        <f>AF10+AF43</f>
        <v>0</v>
      </c>
      <c r="AH45" s="180">
        <f>AH10+AH43</f>
        <v>0</v>
      </c>
      <c r="AJ45" s="180">
        <f>AJ10+AJ43</f>
        <v>0</v>
      </c>
      <c r="AL45" s="180">
        <f>AL10+AL43</f>
        <v>0</v>
      </c>
      <c r="AN45" s="180">
        <f>AN10+AN43</f>
        <v>0</v>
      </c>
      <c r="AP45" s="180">
        <f>AP10+AP43</f>
        <v>0</v>
      </c>
      <c r="AR45" s="180">
        <f>AR10+AR43</f>
        <v>0</v>
      </c>
      <c r="AT45" s="180">
        <f>AT10+AT43</f>
        <v>0</v>
      </c>
      <c r="AV45" s="180">
        <f>AV10+AV43</f>
        <v>0</v>
      </c>
      <c r="AX45" s="180">
        <f>AX10+AX43</f>
        <v>0</v>
      </c>
      <c r="AZ45" s="180">
        <f>AZ10+AZ43</f>
        <v>0</v>
      </c>
      <c r="BB45" s="180">
        <f>BB10+BB43</f>
        <v>0</v>
      </c>
      <c r="BD45" s="180">
        <f>BD10+BD43</f>
        <v>0</v>
      </c>
      <c r="BF45" s="225"/>
      <c r="BH45" s="180">
        <f>BH10+BH43</f>
        <v>0</v>
      </c>
      <c r="BJ45" s="180">
        <f>BJ10+BJ43</f>
        <v>0</v>
      </c>
      <c r="BL45" s="180">
        <f>BL10+BL43</f>
        <v>0</v>
      </c>
      <c r="BN45" s="180">
        <f>BN10+BN43</f>
        <v>0</v>
      </c>
      <c r="BP45" s="180">
        <f>BP10+BP43</f>
        <v>0</v>
      </c>
      <c r="BR45" s="180">
        <f>BR10+BR43</f>
        <v>0</v>
      </c>
      <c r="BT45" s="180">
        <f>BT10+BT43</f>
        <v>0</v>
      </c>
      <c r="BV45" s="180">
        <f>BV10+BV43</f>
        <v>0</v>
      </c>
      <c r="BX45" s="180">
        <f>BX10+BX43</f>
        <v>0</v>
      </c>
      <c r="BZ45" s="180">
        <f>BZ10+BZ43</f>
        <v>0</v>
      </c>
      <c r="CB45" s="180">
        <f>CB10+CB43</f>
        <v>0</v>
      </c>
      <c r="CD45" s="180">
        <f>CD10+CD43</f>
        <v>0</v>
      </c>
      <c r="CF45" s="180">
        <f>CF10+CF43</f>
        <v>0</v>
      </c>
      <c r="CH45" s="225"/>
    </row>
    <row r="46" spans="1:86" ht="3.75" customHeight="1">
      <c r="AD46" s="301"/>
      <c r="BF46" s="301"/>
      <c r="CH46" s="301"/>
    </row>
    <row r="47" spans="1:86" s="43" customFormat="1">
      <c r="A47" s="311" t="s">
        <v>74</v>
      </c>
      <c r="B47" s="312" t="s">
        <v>161</v>
      </c>
      <c r="C47" s="250"/>
      <c r="D47" s="313">
        <f>'4 Finanzierung'!$E$44</f>
        <v>0</v>
      </c>
      <c r="F47" s="313">
        <f>'4 Finanzierung'!$E$44</f>
        <v>0</v>
      </c>
      <c r="H47" s="313">
        <f>'4 Finanzierung'!$E$44</f>
        <v>0</v>
      </c>
      <c r="J47" s="313">
        <f>'4 Finanzierung'!$E$44</f>
        <v>0</v>
      </c>
      <c r="L47" s="313">
        <f>'4 Finanzierung'!$E$44</f>
        <v>0</v>
      </c>
      <c r="N47" s="313">
        <f>'4 Finanzierung'!$E$44</f>
        <v>0</v>
      </c>
      <c r="P47" s="313">
        <f>'4 Finanzierung'!$E$44</f>
        <v>0</v>
      </c>
      <c r="R47" s="313">
        <f>'4 Finanzierung'!$E$44</f>
        <v>0</v>
      </c>
      <c r="T47" s="313">
        <f>'4 Finanzierung'!$E$44</f>
        <v>0</v>
      </c>
      <c r="V47" s="313">
        <f>'4 Finanzierung'!$E$44</f>
        <v>0</v>
      </c>
      <c r="X47" s="313">
        <f>'4 Finanzierung'!$E$44</f>
        <v>0</v>
      </c>
      <c r="Z47" s="313">
        <f>'4 Finanzierung'!$E$44</f>
        <v>0</v>
      </c>
      <c r="AA47" s="250"/>
      <c r="AB47" s="313">
        <f>'4 Finanzierung'!$E$44</f>
        <v>0</v>
      </c>
      <c r="AC47" s="250"/>
      <c r="AD47" s="301"/>
      <c r="AE47" s="250"/>
      <c r="AF47" s="313">
        <f>'4 Finanzierung'!$E$44</f>
        <v>0</v>
      </c>
      <c r="AH47" s="313">
        <f>'4 Finanzierung'!$E$44</f>
        <v>0</v>
      </c>
      <c r="AJ47" s="313">
        <f>'4 Finanzierung'!$E$44</f>
        <v>0</v>
      </c>
      <c r="AL47" s="313">
        <f>'4 Finanzierung'!$E$44</f>
        <v>0</v>
      </c>
      <c r="AN47" s="313">
        <f>'4 Finanzierung'!$E$44</f>
        <v>0</v>
      </c>
      <c r="AP47" s="313">
        <f>'4 Finanzierung'!$E$44</f>
        <v>0</v>
      </c>
      <c r="AR47" s="313">
        <f>'4 Finanzierung'!$E$44</f>
        <v>0</v>
      </c>
      <c r="AT47" s="313">
        <f>'4 Finanzierung'!$E$44</f>
        <v>0</v>
      </c>
      <c r="AV47" s="313">
        <f>'4 Finanzierung'!$E$44</f>
        <v>0</v>
      </c>
      <c r="AX47" s="313">
        <f>'4 Finanzierung'!$E$44</f>
        <v>0</v>
      </c>
      <c r="AZ47" s="313">
        <f>'4 Finanzierung'!$E$44</f>
        <v>0</v>
      </c>
      <c r="BB47" s="313">
        <f>'4 Finanzierung'!$E$44</f>
        <v>0</v>
      </c>
      <c r="BC47" s="250"/>
      <c r="BD47" s="313">
        <f>'4 Finanzierung'!$E$44</f>
        <v>0</v>
      </c>
      <c r="BE47" s="250"/>
      <c r="BF47" s="301"/>
      <c r="BG47" s="250"/>
      <c r="BH47" s="313">
        <f>'4 Finanzierung'!$E$44</f>
        <v>0</v>
      </c>
      <c r="BJ47" s="313">
        <f>'4 Finanzierung'!$E$44</f>
        <v>0</v>
      </c>
      <c r="BL47" s="313">
        <f>'4 Finanzierung'!$E$44</f>
        <v>0</v>
      </c>
      <c r="BN47" s="313">
        <f>'4 Finanzierung'!$E$44</f>
        <v>0</v>
      </c>
      <c r="BP47" s="313">
        <f>'4 Finanzierung'!$E$44</f>
        <v>0</v>
      </c>
      <c r="BR47" s="313">
        <f>'4 Finanzierung'!$E$44</f>
        <v>0</v>
      </c>
      <c r="BT47" s="313">
        <f>'4 Finanzierung'!$E$44</f>
        <v>0</v>
      </c>
      <c r="BV47" s="313">
        <f>'4 Finanzierung'!$E$44</f>
        <v>0</v>
      </c>
      <c r="BX47" s="313">
        <f>'4 Finanzierung'!$E$44</f>
        <v>0</v>
      </c>
      <c r="BZ47" s="313">
        <f>'4 Finanzierung'!$E$44</f>
        <v>0</v>
      </c>
      <c r="CB47" s="313">
        <f>'4 Finanzierung'!$E$44</f>
        <v>0</v>
      </c>
      <c r="CD47" s="313">
        <f>'4 Finanzierung'!$E$44</f>
        <v>0</v>
      </c>
      <c r="CE47" s="250"/>
      <c r="CF47" s="313">
        <f>'4 Finanzierung'!$E$44</f>
        <v>0</v>
      </c>
      <c r="CG47" s="250"/>
      <c r="CH47" s="301"/>
    </row>
    <row r="48" spans="1:86" s="43" customFormat="1">
      <c r="A48" s="311" t="s">
        <v>113</v>
      </c>
      <c r="B48" s="312" t="s">
        <v>170</v>
      </c>
      <c r="C48" s="250"/>
      <c r="D48" s="313">
        <f>D45</f>
        <v>0</v>
      </c>
      <c r="F48" s="313">
        <f>F45</f>
        <v>0</v>
      </c>
      <c r="H48" s="313">
        <f>H45</f>
        <v>0</v>
      </c>
      <c r="J48" s="313">
        <f>J45</f>
        <v>0</v>
      </c>
      <c r="L48" s="313">
        <f>L45</f>
        <v>0</v>
      </c>
      <c r="N48" s="313">
        <f>N45</f>
        <v>0</v>
      </c>
      <c r="P48" s="313">
        <f>P45</f>
        <v>0</v>
      </c>
      <c r="R48" s="313">
        <f>R45</f>
        <v>0</v>
      </c>
      <c r="T48" s="313">
        <f>T45</f>
        <v>0</v>
      </c>
      <c r="V48" s="313">
        <f>V45</f>
        <v>0</v>
      </c>
      <c r="X48" s="313">
        <f>X45</f>
        <v>0</v>
      </c>
      <c r="Z48" s="313">
        <f>Z45</f>
        <v>0</v>
      </c>
      <c r="AA48" s="250"/>
      <c r="AB48" s="313">
        <f>AB45</f>
        <v>0</v>
      </c>
      <c r="AC48" s="250"/>
      <c r="AD48" s="301"/>
      <c r="AE48" s="250"/>
      <c r="AF48" s="313">
        <f>AF45</f>
        <v>0</v>
      </c>
      <c r="AH48" s="313">
        <f>AH45</f>
        <v>0</v>
      </c>
      <c r="AJ48" s="313">
        <f>AJ45</f>
        <v>0</v>
      </c>
      <c r="AL48" s="313">
        <f>AL45</f>
        <v>0</v>
      </c>
      <c r="AN48" s="313">
        <f>AN45</f>
        <v>0</v>
      </c>
      <c r="AP48" s="313">
        <f>AP45</f>
        <v>0</v>
      </c>
      <c r="AR48" s="313">
        <f>AR45</f>
        <v>0</v>
      </c>
      <c r="AT48" s="313">
        <f>AT45</f>
        <v>0</v>
      </c>
      <c r="AV48" s="313">
        <f>AV45</f>
        <v>0</v>
      </c>
      <c r="AX48" s="313">
        <f>AX45</f>
        <v>0</v>
      </c>
      <c r="AZ48" s="313">
        <f>AZ45</f>
        <v>0</v>
      </c>
      <c r="BB48" s="313">
        <f>BB45</f>
        <v>0</v>
      </c>
      <c r="BC48" s="250"/>
      <c r="BD48" s="313">
        <f>BD45</f>
        <v>0</v>
      </c>
      <c r="BE48" s="250"/>
      <c r="BF48" s="301"/>
      <c r="BG48" s="250"/>
      <c r="BH48" s="313">
        <f>BH45</f>
        <v>0</v>
      </c>
      <c r="BJ48" s="313">
        <f>BJ45</f>
        <v>0</v>
      </c>
      <c r="BL48" s="313">
        <f>BL45</f>
        <v>0</v>
      </c>
      <c r="BN48" s="313">
        <f>BN45</f>
        <v>0</v>
      </c>
      <c r="BP48" s="313">
        <f>BP45</f>
        <v>0</v>
      </c>
      <c r="BR48" s="313">
        <f>BR45</f>
        <v>0</v>
      </c>
      <c r="BT48" s="313">
        <f>BT45</f>
        <v>0</v>
      </c>
      <c r="BV48" s="313">
        <f>BV45</f>
        <v>0</v>
      </c>
      <c r="BX48" s="313">
        <f>BX45</f>
        <v>0</v>
      </c>
      <c r="BZ48" s="313">
        <f>BZ45</f>
        <v>0</v>
      </c>
      <c r="CB48" s="313">
        <f>CB45</f>
        <v>0</v>
      </c>
      <c r="CD48" s="313">
        <f>CD45</f>
        <v>0</v>
      </c>
      <c r="CE48" s="250"/>
      <c r="CF48" s="313">
        <f>CF45</f>
        <v>0</v>
      </c>
      <c r="CG48" s="250"/>
      <c r="CH48" s="301"/>
    </row>
    <row r="49" spans="1:86" ht="3.75" customHeight="1"/>
    <row r="50" spans="1:86" s="4" customFormat="1">
      <c r="A50" s="176"/>
      <c r="B50" s="167" t="s">
        <v>165</v>
      </c>
      <c r="D50" s="180">
        <f>D47+D48</f>
        <v>0</v>
      </c>
      <c r="F50" s="180">
        <f>F47+F48</f>
        <v>0</v>
      </c>
      <c r="H50" s="180">
        <f>H47+H48</f>
        <v>0</v>
      </c>
      <c r="J50" s="180">
        <f>J47+J48</f>
        <v>0</v>
      </c>
      <c r="L50" s="180">
        <f>L47+L48</f>
        <v>0</v>
      </c>
      <c r="N50" s="180">
        <f>N47+N48</f>
        <v>0</v>
      </c>
      <c r="P50" s="180">
        <f>P47+P48</f>
        <v>0</v>
      </c>
      <c r="R50" s="180">
        <f>R47+R48</f>
        <v>0</v>
      </c>
      <c r="T50" s="180">
        <f>T47+T48</f>
        <v>0</v>
      </c>
      <c r="V50" s="180">
        <f>V47+V48</f>
        <v>0</v>
      </c>
      <c r="X50" s="180">
        <f>X47+X48</f>
        <v>0</v>
      </c>
      <c r="Z50" s="180">
        <f>Z47+Z48</f>
        <v>0</v>
      </c>
      <c r="AB50" s="180">
        <f>AB47+AB48</f>
        <v>0</v>
      </c>
      <c r="AD50" s="225"/>
      <c r="AF50" s="180">
        <f>AF47+AF48</f>
        <v>0</v>
      </c>
      <c r="AH50" s="180">
        <f>AH47+AH48</f>
        <v>0</v>
      </c>
      <c r="AJ50" s="180">
        <f>AJ47+AJ48</f>
        <v>0</v>
      </c>
      <c r="AL50" s="180">
        <f>AL47+AL48</f>
        <v>0</v>
      </c>
      <c r="AN50" s="180">
        <f>AN47+AN48</f>
        <v>0</v>
      </c>
      <c r="AP50" s="180">
        <f>AP47+AP48</f>
        <v>0</v>
      </c>
      <c r="AR50" s="180">
        <f>AR47+AR48</f>
        <v>0</v>
      </c>
      <c r="AT50" s="180">
        <f>AT47+AT48</f>
        <v>0</v>
      </c>
      <c r="AV50" s="180">
        <f>AV47+AV48</f>
        <v>0</v>
      </c>
      <c r="AX50" s="180">
        <f>AX47+AX48</f>
        <v>0</v>
      </c>
      <c r="AZ50" s="180">
        <f>AZ47+AZ48</f>
        <v>0</v>
      </c>
      <c r="BB50" s="180">
        <f>BB47+BB48</f>
        <v>0</v>
      </c>
      <c r="BD50" s="180">
        <f>BD47+BD48</f>
        <v>0</v>
      </c>
      <c r="BF50" s="225"/>
      <c r="BH50" s="180">
        <f>BH47+BH48</f>
        <v>0</v>
      </c>
      <c r="BJ50" s="180">
        <f>BJ47+BJ48</f>
        <v>0</v>
      </c>
      <c r="BL50" s="180">
        <f>BL47+BL48</f>
        <v>0</v>
      </c>
      <c r="BN50" s="180">
        <f>BN47+BN48</f>
        <v>0</v>
      </c>
      <c r="BP50" s="180">
        <f>BP47+BP48</f>
        <v>0</v>
      </c>
      <c r="BR50" s="180">
        <f>BR47+BR48</f>
        <v>0</v>
      </c>
      <c r="BT50" s="180">
        <f>BT47+BT48</f>
        <v>0</v>
      </c>
      <c r="BV50" s="180">
        <f>BV47+BV48</f>
        <v>0</v>
      </c>
      <c r="BX50" s="180">
        <f>BX47+BX48</f>
        <v>0</v>
      </c>
      <c r="BZ50" s="180">
        <f>BZ47+BZ48</f>
        <v>0</v>
      </c>
      <c r="CB50" s="180">
        <f>CB47+CB48</f>
        <v>0</v>
      </c>
      <c r="CD50" s="180">
        <f>CD47+CD48</f>
        <v>0</v>
      </c>
      <c r="CF50" s="180">
        <f>CF47+CF48</f>
        <v>0</v>
      </c>
      <c r="CH50" s="225"/>
    </row>
  </sheetData>
  <phoneticPr fontId="8" type="noConversion"/>
  <conditionalFormatting sqref="CH38">
    <cfRule type="cellIs" dxfId="50" priority="37" stopIfTrue="1" operator="notEqual">
      <formula>0</formula>
    </cfRule>
  </conditionalFormatting>
  <conditionalFormatting sqref="CH45">
    <cfRule type="cellIs" dxfId="49" priority="35" stopIfTrue="1" operator="notEqual">
      <formula>0</formula>
    </cfRule>
  </conditionalFormatting>
  <conditionalFormatting sqref="CH39">
    <cfRule type="cellIs" dxfId="48" priority="36" stopIfTrue="1" operator="notEqual">
      <formula>0</formula>
    </cfRule>
  </conditionalFormatting>
  <conditionalFormatting sqref="BH41:CF45 AF41:BD45 D41:AB45">
    <cfRule type="cellIs" dxfId="47" priority="50" stopIfTrue="1" operator="lessThan">
      <formula>0</formula>
    </cfRule>
  </conditionalFormatting>
  <conditionalFormatting sqref="D36:AB36">
    <cfRule type="cellIs" dxfId="46" priority="48" stopIfTrue="1" operator="lessThan">
      <formula>0</formula>
    </cfRule>
  </conditionalFormatting>
  <conditionalFormatting sqref="D30:AB30">
    <cfRule type="cellIs" dxfId="45" priority="47" stopIfTrue="1" operator="lessThan">
      <formula>0</formula>
    </cfRule>
  </conditionalFormatting>
  <conditionalFormatting sqref="D10:AB10">
    <cfRule type="cellIs" dxfId="44" priority="46" stopIfTrue="1" operator="lessThan">
      <formula>0</formula>
    </cfRule>
  </conditionalFormatting>
  <conditionalFormatting sqref="AF10:BD10">
    <cfRule type="cellIs" dxfId="43" priority="45" stopIfTrue="1" operator="lessThan">
      <formula>0</formula>
    </cfRule>
  </conditionalFormatting>
  <conditionalFormatting sqref="AF30:BD30">
    <cfRule type="cellIs" dxfId="42" priority="44" stopIfTrue="1" operator="lessThan">
      <formula>0</formula>
    </cfRule>
  </conditionalFormatting>
  <conditionalFormatting sqref="AF36:BD36">
    <cfRule type="cellIs" dxfId="41" priority="43" stopIfTrue="1" operator="lessThan">
      <formula>0</formula>
    </cfRule>
  </conditionalFormatting>
  <conditionalFormatting sqref="BH10:CF10">
    <cfRule type="cellIs" dxfId="40" priority="42" stopIfTrue="1" operator="lessThan">
      <formula>0</formula>
    </cfRule>
  </conditionalFormatting>
  <conditionalFormatting sqref="BH30:CF30">
    <cfRule type="cellIs" dxfId="39" priority="41" stopIfTrue="1" operator="lessThan">
      <formula>0</formula>
    </cfRule>
  </conditionalFormatting>
  <conditionalFormatting sqref="BH36:CF36">
    <cfRule type="cellIs" dxfId="38" priority="40" stopIfTrue="1" operator="lessThan">
      <formula>0</formula>
    </cfRule>
  </conditionalFormatting>
  <conditionalFormatting sqref="CH40:CH44 CH10:CH37">
    <cfRule type="cellIs" dxfId="37" priority="38" stopIfTrue="1" operator="notEqual">
      <formula>0</formula>
    </cfRule>
  </conditionalFormatting>
  <conditionalFormatting sqref="BF40:BF44 BF10:BF37">
    <cfRule type="cellIs" dxfId="36" priority="30" stopIfTrue="1" operator="notEqual">
      <formula>0</formula>
    </cfRule>
  </conditionalFormatting>
  <conditionalFormatting sqref="BF39">
    <cfRule type="cellIs" dxfId="35" priority="28" stopIfTrue="1" operator="notEqual">
      <formula>0</formula>
    </cfRule>
  </conditionalFormatting>
  <conditionalFormatting sqref="BF38">
    <cfRule type="cellIs" dxfId="34" priority="29" stopIfTrue="1" operator="notEqual">
      <formula>0</formula>
    </cfRule>
  </conditionalFormatting>
  <conditionalFormatting sqref="BF45">
    <cfRule type="cellIs" dxfId="33" priority="27" stopIfTrue="1" operator="notEqual">
      <formula>0</formula>
    </cfRule>
  </conditionalFormatting>
  <conditionalFormatting sqref="AD40:AD44 AD10:AD37">
    <cfRule type="cellIs" dxfId="32" priority="26" stopIfTrue="1" operator="notEqual">
      <formula>0</formula>
    </cfRule>
  </conditionalFormatting>
  <conditionalFormatting sqref="AD39">
    <cfRule type="cellIs" dxfId="31" priority="24" stopIfTrue="1" operator="notEqual">
      <formula>0</formula>
    </cfRule>
  </conditionalFormatting>
  <conditionalFormatting sqref="AD38">
    <cfRule type="cellIs" dxfId="30" priority="25" stopIfTrue="1" operator="notEqual">
      <formula>0</formula>
    </cfRule>
  </conditionalFormatting>
  <conditionalFormatting sqref="AD45">
    <cfRule type="cellIs" dxfId="29" priority="23" stopIfTrue="1" operator="notEqual">
      <formula>0</formula>
    </cfRule>
  </conditionalFormatting>
  <conditionalFormatting sqref="BH46:CF46 AF46:BD46 D46:AB46">
    <cfRule type="cellIs" dxfId="28" priority="22" stopIfTrue="1" operator="lessThan">
      <formula>0</formula>
    </cfRule>
  </conditionalFormatting>
  <conditionalFormatting sqref="CH46">
    <cfRule type="cellIs" dxfId="27" priority="21" stopIfTrue="1" operator="notEqual">
      <formula>0</formula>
    </cfRule>
  </conditionalFormatting>
  <conditionalFormatting sqref="BF46">
    <cfRule type="cellIs" dxfId="26" priority="20" stopIfTrue="1" operator="notEqual">
      <formula>0</formula>
    </cfRule>
  </conditionalFormatting>
  <conditionalFormatting sqref="AD46">
    <cfRule type="cellIs" dxfId="25" priority="19" stopIfTrue="1" operator="notEqual">
      <formula>0</formula>
    </cfRule>
  </conditionalFormatting>
  <conditionalFormatting sqref="CH49">
    <cfRule type="cellIs" dxfId="24" priority="14" stopIfTrue="1" operator="notEqual">
      <formula>0</formula>
    </cfRule>
  </conditionalFormatting>
  <conditionalFormatting sqref="BF49">
    <cfRule type="cellIs" dxfId="23" priority="13" stopIfTrue="1" operator="notEqual">
      <formula>0</formula>
    </cfRule>
  </conditionalFormatting>
  <conditionalFormatting sqref="AD49">
    <cfRule type="cellIs" dxfId="22" priority="12" stopIfTrue="1" operator="notEqual">
      <formula>0</formula>
    </cfRule>
  </conditionalFormatting>
  <conditionalFormatting sqref="AD47">
    <cfRule type="cellIs" dxfId="21" priority="6" stopIfTrue="1" operator="notEqual">
      <formula>0</formula>
    </cfRule>
  </conditionalFormatting>
  <conditionalFormatting sqref="CH50">
    <cfRule type="cellIs" dxfId="20" priority="4" stopIfTrue="1" operator="notEqual">
      <formula>0</formula>
    </cfRule>
  </conditionalFormatting>
  <conditionalFormatting sqref="D50:AB50 AF50:BD50 BH50:CF50">
    <cfRule type="cellIs" dxfId="19" priority="5" stopIfTrue="1" operator="lessThan">
      <formula>0</formula>
    </cfRule>
  </conditionalFormatting>
  <conditionalFormatting sqref="BF50">
    <cfRule type="cellIs" dxfId="18" priority="3" stopIfTrue="1" operator="notEqual">
      <formula>0</formula>
    </cfRule>
  </conditionalFormatting>
  <conditionalFormatting sqref="AD50">
    <cfRule type="cellIs" dxfId="17" priority="2" stopIfTrue="1" operator="notEqual">
      <formula>0</formula>
    </cfRule>
  </conditionalFormatting>
  <conditionalFormatting sqref="AD48">
    <cfRule type="cellIs" dxfId="16" priority="1" stopIfTrue="1" operator="notEqual">
      <formula>0</formula>
    </cfRule>
  </conditionalFormatting>
  <hyperlinks>
    <hyperlink ref="A4" location="Titel!A1" display="Titel!A1" xr:uid="{00000000-0004-0000-07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dimension ref="A4:IV60"/>
  <sheetViews>
    <sheetView showGridLines="0" zoomScaleNormal="100" workbookViewId="0">
      <selection activeCell="A6" sqref="A6"/>
    </sheetView>
  </sheetViews>
  <sheetFormatPr baseColWidth="10" defaultRowHeight="12.75" outlineLevelRow="1" outlineLevelCol="1"/>
  <cols>
    <col min="1" max="1" width="55.7109375" style="44" customWidth="1"/>
    <col min="2" max="2" width="1.28515625" style="244" hidden="1" customWidth="1" outlineLevel="1"/>
    <col min="3" max="3" width="12.7109375" style="281" hidden="1" customWidth="1" outlineLevel="1"/>
    <col min="4" max="4" width="0.42578125" style="248" hidden="1" customWidth="1" outlineLevel="1"/>
    <col min="5" max="5" width="4.85546875" style="248" hidden="1" customWidth="1" outlineLevel="1"/>
    <col min="6" max="6" width="1.28515625" style="244" hidden="1" customWidth="1" outlineLevel="1"/>
    <col min="7" max="7" width="12.7109375" style="281" hidden="1" customWidth="1" outlineLevel="1"/>
    <col min="8" max="8" width="0.42578125" style="248" hidden="1" customWidth="1" outlineLevel="1"/>
    <col min="9" max="9" width="4.85546875" style="248" hidden="1" customWidth="1" outlineLevel="1"/>
    <col min="10" max="10" width="1.28515625" style="244" hidden="1" customWidth="1" outlineLevel="1"/>
    <col min="11" max="11" width="12.7109375" style="281" hidden="1" customWidth="1" outlineLevel="1"/>
    <col min="12" max="12" width="0.42578125" style="248" hidden="1" customWidth="1" outlineLevel="1"/>
    <col min="13" max="13" width="4.85546875" style="248" hidden="1" customWidth="1" outlineLevel="1"/>
    <col min="14" max="14" width="1.28515625" style="44" customWidth="1" collapsed="1"/>
    <col min="15" max="15" width="12.7109375" style="281" customWidth="1"/>
    <col min="16" max="16" width="0.5703125" style="281" customWidth="1"/>
    <col min="17" max="17" width="5" style="153" bestFit="1" customWidth="1"/>
    <col min="18" max="18" width="1.28515625" style="244" customWidth="1"/>
    <col min="19" max="19" width="12.7109375" style="281" customWidth="1"/>
    <col min="20" max="20" width="0.42578125" style="248" customWidth="1"/>
    <col min="21" max="21" width="5.5703125" style="147" bestFit="1" customWidth="1"/>
    <col min="22" max="22" width="1.28515625" style="244" customWidth="1"/>
    <col min="23" max="23" width="12.7109375" style="281" customWidth="1"/>
    <col min="24" max="24" width="0.42578125" style="248" customWidth="1"/>
    <col min="25" max="25" width="5.5703125" style="147" bestFit="1" customWidth="1"/>
    <col min="26" max="26" width="0.5703125" style="250" customWidth="1"/>
    <col min="27" max="27" width="9.7109375" style="282" customWidth="1"/>
    <col min="28" max="28" width="6" style="250" customWidth="1"/>
    <col min="29" max="29" width="9.7109375" style="282" customWidth="1"/>
    <col min="30" max="30" width="6.7109375" style="282" customWidth="1"/>
    <col min="31" max="31" width="2.7109375" style="250" customWidth="1"/>
    <col min="32" max="32" width="11.42578125" style="250"/>
    <col min="33" max="16384" width="11.42578125" style="44"/>
  </cols>
  <sheetData>
    <row r="4" spans="1:32" s="35" customFormat="1" ht="18">
      <c r="A4" s="72" t="str">
        <f>Titel!A17</f>
        <v>[Finanzplan 20XX-20XX]</v>
      </c>
      <c r="B4" s="38"/>
      <c r="C4" s="105"/>
      <c r="D4" s="39"/>
      <c r="E4" s="39"/>
      <c r="F4" s="38"/>
      <c r="G4" s="105"/>
      <c r="H4" s="39"/>
      <c r="I4" s="39"/>
      <c r="J4" s="38"/>
      <c r="K4" s="105"/>
      <c r="L4" s="39"/>
      <c r="M4" s="39"/>
      <c r="O4" s="105"/>
      <c r="P4" s="105"/>
      <c r="Q4" s="151"/>
      <c r="R4" s="38"/>
      <c r="S4" s="105"/>
      <c r="T4" s="39"/>
      <c r="U4" s="145"/>
      <c r="V4" s="38"/>
      <c r="W4" s="105"/>
      <c r="X4" s="39"/>
      <c r="Y4" s="145"/>
      <c r="Z4" s="41"/>
      <c r="AA4" s="42"/>
      <c r="AB4" s="41"/>
      <c r="AC4" s="42"/>
      <c r="AD4" s="42"/>
      <c r="AE4" s="41"/>
      <c r="AF4" s="40"/>
    </row>
    <row r="5" spans="1:32" s="53" customFormat="1" ht="12.75" customHeight="1">
      <c r="A5" s="53" t="str">
        <f>Titel!A18</f>
        <v>[Ihre Firma]</v>
      </c>
      <c r="B5" s="55"/>
      <c r="C5" s="106"/>
      <c r="D5" s="56"/>
      <c r="E5" s="56"/>
      <c r="F5" s="55"/>
      <c r="G5" s="106"/>
      <c r="H5" s="56"/>
      <c r="I5" s="56"/>
      <c r="J5" s="55"/>
      <c r="K5" s="106"/>
      <c r="L5" s="56"/>
      <c r="M5" s="56"/>
      <c r="O5" s="106"/>
      <c r="P5" s="106"/>
      <c r="Q5" s="151"/>
      <c r="R5" s="55"/>
      <c r="S5" s="106"/>
      <c r="T5" s="56"/>
      <c r="U5" s="146"/>
      <c r="V5" s="55"/>
      <c r="W5" s="106"/>
      <c r="X5" s="56"/>
      <c r="Y5" s="146"/>
      <c r="Z5" s="57"/>
      <c r="AA5" s="58"/>
      <c r="AB5" s="57"/>
      <c r="AC5" s="58"/>
      <c r="AD5" s="58"/>
      <c r="AE5" s="57"/>
      <c r="AF5" s="59"/>
    </row>
    <row r="6" spans="1:32" s="28" customFormat="1" ht="12.75" customHeight="1">
      <c r="A6" s="27"/>
      <c r="B6" s="30"/>
      <c r="C6" s="107"/>
      <c r="D6" s="31"/>
      <c r="E6" s="31"/>
      <c r="F6" s="30"/>
      <c r="G6" s="107"/>
      <c r="H6" s="31"/>
      <c r="I6" s="31"/>
      <c r="J6" s="30"/>
      <c r="K6" s="107"/>
      <c r="L6" s="31"/>
      <c r="M6" s="31"/>
      <c r="O6" s="107"/>
      <c r="P6" s="107"/>
      <c r="Q6" s="151"/>
      <c r="R6" s="30"/>
      <c r="S6" s="107"/>
      <c r="T6" s="31"/>
      <c r="U6" s="145"/>
      <c r="V6" s="30"/>
      <c r="W6" s="107"/>
      <c r="X6" s="31"/>
      <c r="Y6" s="145"/>
      <c r="Z6" s="33"/>
      <c r="AA6" s="34"/>
      <c r="AB6" s="33"/>
      <c r="AC6" s="34"/>
      <c r="AD6" s="34"/>
      <c r="AE6" s="33"/>
      <c r="AF6" s="32"/>
    </row>
    <row r="7" spans="1:32" s="28" customFormat="1" ht="12.75" customHeight="1">
      <c r="A7" s="27"/>
      <c r="B7" s="30"/>
      <c r="C7" s="107"/>
      <c r="D7" s="31"/>
      <c r="E7" s="31"/>
      <c r="F7" s="30"/>
      <c r="G7" s="107"/>
      <c r="H7" s="31"/>
      <c r="I7" s="31"/>
      <c r="J7" s="30"/>
      <c r="K7" s="107"/>
      <c r="L7" s="31"/>
      <c r="M7" s="31"/>
      <c r="O7" s="107"/>
      <c r="P7" s="107"/>
      <c r="Q7" s="151"/>
      <c r="R7" s="30"/>
      <c r="S7" s="107"/>
      <c r="T7" s="31"/>
      <c r="U7" s="145"/>
      <c r="V7" s="30"/>
      <c r="W7" s="107"/>
      <c r="X7" s="31"/>
      <c r="Y7" s="145"/>
      <c r="Z7" s="33"/>
      <c r="AA7" s="34"/>
      <c r="AB7" s="33"/>
      <c r="AC7" s="34"/>
      <c r="AD7" s="34"/>
      <c r="AE7" s="33"/>
      <c r="AF7" s="32"/>
    </row>
    <row r="8" spans="1:32">
      <c r="A8" s="5" t="s">
        <v>32</v>
      </c>
      <c r="B8" s="13"/>
      <c r="C8" s="108"/>
      <c r="D8" s="6"/>
      <c r="E8" s="6"/>
      <c r="F8" s="13"/>
      <c r="G8" s="108"/>
      <c r="H8" s="6"/>
      <c r="I8" s="6"/>
      <c r="J8" s="13"/>
      <c r="K8" s="108"/>
      <c r="L8" s="6"/>
      <c r="M8" s="6"/>
      <c r="N8" s="10"/>
      <c r="O8" s="108"/>
      <c r="P8" s="108"/>
      <c r="Q8" s="152"/>
      <c r="R8" s="13"/>
      <c r="S8" s="108"/>
      <c r="T8" s="6"/>
      <c r="U8" s="161"/>
      <c r="V8" s="13"/>
      <c r="W8" s="108"/>
      <c r="X8" s="6"/>
      <c r="Y8" s="161"/>
      <c r="Z8" s="16"/>
      <c r="AA8" s="21"/>
      <c r="AB8" s="16"/>
      <c r="AC8" s="21"/>
      <c r="AD8" s="21"/>
    </row>
    <row r="9" spans="1:32" ht="3.75" customHeight="1"/>
    <row r="10" spans="1:32" s="4" customFormat="1">
      <c r="A10" s="5" t="s">
        <v>33</v>
      </c>
      <c r="B10" s="14"/>
      <c r="C10" s="96" t="e">
        <f>Titel!$B$24-3</f>
        <v>#VALUE!</v>
      </c>
      <c r="D10" s="14"/>
      <c r="E10" s="98" t="s">
        <v>73</v>
      </c>
      <c r="F10" s="14"/>
      <c r="G10" s="96" t="e">
        <f>Titel!$B$24-2</f>
        <v>#VALUE!</v>
      </c>
      <c r="H10" s="14"/>
      <c r="I10" s="98" t="s">
        <v>73</v>
      </c>
      <c r="J10" s="14"/>
      <c r="K10" s="96" t="e">
        <f>Titel!$B$24-1</f>
        <v>#VALUE!</v>
      </c>
      <c r="L10" s="14"/>
      <c r="M10" s="98" t="s">
        <v>73</v>
      </c>
      <c r="N10" s="14"/>
      <c r="O10" s="96" t="str">
        <f>"Plan "&amp;Titel!$B$24</f>
        <v>Plan [1. Planjahr]</v>
      </c>
      <c r="P10" s="14"/>
      <c r="Q10" s="139" t="s">
        <v>73</v>
      </c>
      <c r="R10" s="14"/>
      <c r="S10" s="96" t="e">
        <f>"Plan "&amp;Titel!$B$24+1</f>
        <v>#VALUE!</v>
      </c>
      <c r="T10" s="14"/>
      <c r="U10" s="139" t="s">
        <v>73</v>
      </c>
      <c r="V10" s="14"/>
      <c r="W10" s="96" t="e">
        <f>"Plan "&amp;Titel!$B$24+2</f>
        <v>#VALUE!</v>
      </c>
      <c r="X10" s="11"/>
      <c r="Y10" s="139" t="s">
        <v>73</v>
      </c>
      <c r="Z10" s="16"/>
      <c r="AA10" s="21"/>
      <c r="AB10" s="16"/>
      <c r="AC10" s="21"/>
      <c r="AD10" s="21"/>
      <c r="AE10" s="16"/>
      <c r="AF10" s="15"/>
    </row>
    <row r="11" spans="1:32" ht="4.5" customHeight="1">
      <c r="A11" s="46"/>
      <c r="B11" s="250"/>
      <c r="C11" s="245"/>
      <c r="D11" s="250"/>
      <c r="E11" s="104"/>
      <c r="F11" s="250"/>
      <c r="G11" s="245"/>
      <c r="H11" s="250"/>
      <c r="I11" s="104"/>
      <c r="J11" s="250"/>
      <c r="K11" s="245"/>
      <c r="L11" s="250"/>
      <c r="M11" s="104"/>
      <c r="N11" s="250"/>
      <c r="O11" s="245"/>
      <c r="P11" s="250"/>
      <c r="Q11" s="154"/>
      <c r="R11" s="250"/>
      <c r="S11" s="245"/>
      <c r="T11" s="250"/>
      <c r="U11" s="154"/>
      <c r="V11" s="250"/>
      <c r="W11" s="245"/>
      <c r="X11" s="244"/>
      <c r="Y11" s="154"/>
      <c r="Z11" s="283"/>
      <c r="AA11" s="284"/>
      <c r="AB11" s="283"/>
      <c r="AC11" s="284"/>
      <c r="AD11" s="284"/>
      <c r="AE11" s="285"/>
    </row>
    <row r="12" spans="1:32">
      <c r="A12" s="22" t="s">
        <v>35</v>
      </c>
      <c r="B12" s="250"/>
      <c r="C12" s="120"/>
      <c r="D12" s="250"/>
      <c r="E12" s="99"/>
      <c r="F12" s="250"/>
      <c r="G12" s="120"/>
      <c r="H12" s="250"/>
      <c r="I12" s="99"/>
      <c r="J12" s="250"/>
      <c r="K12" s="120"/>
      <c r="L12" s="250"/>
      <c r="M12" s="99"/>
      <c r="N12" s="250"/>
      <c r="O12" s="120"/>
      <c r="P12" s="250"/>
      <c r="Q12" s="155"/>
      <c r="R12" s="250"/>
      <c r="S12" s="120"/>
      <c r="T12" s="250"/>
      <c r="U12" s="155"/>
      <c r="V12" s="250"/>
      <c r="W12" s="120"/>
      <c r="X12" s="244"/>
      <c r="Y12" s="155"/>
      <c r="Z12" s="207"/>
      <c r="AA12" s="207"/>
      <c r="AB12" s="207"/>
      <c r="AC12" s="207"/>
      <c r="AD12" s="284"/>
      <c r="AE12" s="285"/>
    </row>
    <row r="13" spans="1:32">
      <c r="A13" s="46" t="str">
        <f>'3 Investitionen'!A18</f>
        <v>Liquide Mittel (Kasse, Bank)</v>
      </c>
      <c r="B13" s="250"/>
      <c r="C13" s="286"/>
      <c r="D13" s="250"/>
      <c r="E13" s="109" t="str">
        <f>IF(ISERROR(C13/$C$34),"",C13/$C$34)</f>
        <v/>
      </c>
      <c r="F13" s="250"/>
      <c r="G13" s="286"/>
      <c r="H13" s="250"/>
      <c r="I13" s="109" t="str">
        <f>IF(ISERROR(G13/$G$34),"",G13/$G$34)</f>
        <v/>
      </c>
      <c r="J13" s="250"/>
      <c r="K13" s="287">
        <f>'3 Investitionen'!C18</f>
        <v>0</v>
      </c>
      <c r="L13" s="250"/>
      <c r="M13" s="109" t="str">
        <f>IF(ISERROR(K13/$K$34),"",K13/$K$34)</f>
        <v/>
      </c>
      <c r="N13" s="250"/>
      <c r="O13" s="119">
        <f ca="1">'3 Investitionen'!E18</f>
        <v>0</v>
      </c>
      <c r="P13" s="250"/>
      <c r="Q13" s="133" t="str">
        <f ca="1">IF(ISERROR(O13/$O$34),"",O13/$O$34)</f>
        <v/>
      </c>
      <c r="R13" s="250"/>
      <c r="S13" s="119">
        <f ca="1">'3 Investitionen'!G18</f>
        <v>0</v>
      </c>
      <c r="T13" s="250"/>
      <c r="U13" s="133" t="str">
        <f ca="1">IF(ISERROR(S13/$S$34),"",S13/$S$34)</f>
        <v/>
      </c>
      <c r="V13" s="250"/>
      <c r="W13" s="119">
        <f ca="1">'3 Investitionen'!I18</f>
        <v>0</v>
      </c>
      <c r="X13" s="244"/>
      <c r="Y13" s="133" t="str">
        <f ca="1">IF(ISERROR(W13/$W$34),"",W13/$W$34)</f>
        <v/>
      </c>
      <c r="Z13" s="207"/>
      <c r="AA13" s="207"/>
      <c r="AB13" s="207"/>
      <c r="AC13" s="207"/>
      <c r="AD13" s="284"/>
      <c r="AE13" s="285"/>
    </row>
    <row r="14" spans="1:32">
      <c r="A14" s="46" t="str">
        <f>'3 Investitionen'!A19</f>
        <v>Forderungen (Debitoren)</v>
      </c>
      <c r="B14" s="250"/>
      <c r="C14" s="198"/>
      <c r="D14" s="250"/>
      <c r="E14" s="109" t="str">
        <f t="shared" ref="E14:E20" si="0">IF(ISERROR(C14/$C$34),"",C14/$C$34)</f>
        <v/>
      </c>
      <c r="F14" s="250"/>
      <c r="G14" s="198"/>
      <c r="H14" s="250"/>
      <c r="I14" s="109" t="str">
        <f t="shared" ref="I14:I20" si="1">IF(ISERROR(G14/$G$34),"",G14/$G$34)</f>
        <v/>
      </c>
      <c r="J14" s="250"/>
      <c r="K14" s="287">
        <f>'3 Investitionen'!C19</f>
        <v>0</v>
      </c>
      <c r="L14" s="250"/>
      <c r="M14" s="109" t="str">
        <f t="shared" ref="M14:M20" si="2">IF(ISERROR(K14/$K$34),"",K14/$K$34)</f>
        <v/>
      </c>
      <c r="N14" s="250"/>
      <c r="O14" s="119">
        <f>'3 Investitionen'!E19</f>
        <v>0</v>
      </c>
      <c r="P14" s="250"/>
      <c r="Q14" s="133" t="str">
        <f t="shared" ref="Q14:Q21" ca="1" si="3">IF(ISERROR(O14/$O$34),"",O14/$O$34)</f>
        <v/>
      </c>
      <c r="R14" s="250"/>
      <c r="S14" s="119">
        <f>'3 Investitionen'!G19</f>
        <v>0</v>
      </c>
      <c r="T14" s="250"/>
      <c r="U14" s="133" t="str">
        <f t="shared" ref="U14:U21" ca="1" si="4">IF(ISERROR(S14/$S$34),"",S14/$S$34)</f>
        <v/>
      </c>
      <c r="V14" s="250"/>
      <c r="W14" s="119">
        <f>'3 Investitionen'!I19</f>
        <v>0</v>
      </c>
      <c r="X14" s="244"/>
      <c r="Y14" s="133" t="str">
        <f t="shared" ref="Y14:Y21" ca="1" si="5">IF(ISERROR(W14/$W$34),"",W14/$W$34)</f>
        <v/>
      </c>
      <c r="Z14" s="207"/>
      <c r="AA14" s="207"/>
      <c r="AB14" s="207"/>
      <c r="AC14" s="207"/>
      <c r="AD14" s="284"/>
      <c r="AE14" s="285"/>
    </row>
    <row r="15" spans="1:32">
      <c r="A15" s="46" t="str">
        <f>'3 Investitionen'!A20</f>
        <v>Vorräte</v>
      </c>
      <c r="B15" s="250"/>
      <c r="C15" s="198"/>
      <c r="D15" s="250"/>
      <c r="E15" s="109" t="str">
        <f t="shared" si="0"/>
        <v/>
      </c>
      <c r="F15" s="250"/>
      <c r="G15" s="198"/>
      <c r="H15" s="250"/>
      <c r="I15" s="109" t="str">
        <f t="shared" si="1"/>
        <v/>
      </c>
      <c r="J15" s="250"/>
      <c r="K15" s="287">
        <f>'3 Investitionen'!C20</f>
        <v>0</v>
      </c>
      <c r="L15" s="250"/>
      <c r="M15" s="109" t="str">
        <f t="shared" si="2"/>
        <v/>
      </c>
      <c r="N15" s="250"/>
      <c r="O15" s="119">
        <f>'3 Investitionen'!E20</f>
        <v>0</v>
      </c>
      <c r="P15" s="250"/>
      <c r="Q15" s="133" t="str">
        <f t="shared" ca="1" si="3"/>
        <v/>
      </c>
      <c r="R15" s="250"/>
      <c r="S15" s="119">
        <f>'3 Investitionen'!G20</f>
        <v>0</v>
      </c>
      <c r="T15" s="250"/>
      <c r="U15" s="133" t="str">
        <f t="shared" ca="1" si="4"/>
        <v/>
      </c>
      <c r="V15" s="250"/>
      <c r="W15" s="119">
        <f>'3 Investitionen'!I20</f>
        <v>0</v>
      </c>
      <c r="X15" s="244"/>
      <c r="Y15" s="133" t="str">
        <f t="shared" ca="1" si="5"/>
        <v/>
      </c>
      <c r="Z15" s="207"/>
      <c r="AA15" s="207"/>
      <c r="AB15" s="207"/>
      <c r="AC15" s="207"/>
      <c r="AD15" s="284"/>
      <c r="AE15" s="285"/>
    </row>
    <row r="16" spans="1:32">
      <c r="A16" s="46" t="str">
        <f>'3 Investitionen'!A21</f>
        <v>Halb- und Fertigfabrikate</v>
      </c>
      <c r="B16" s="250"/>
      <c r="C16" s="198"/>
      <c r="D16" s="250"/>
      <c r="E16" s="109" t="str">
        <f t="shared" si="0"/>
        <v/>
      </c>
      <c r="F16" s="250"/>
      <c r="G16" s="198"/>
      <c r="H16" s="250"/>
      <c r="I16" s="109" t="str">
        <f t="shared" si="1"/>
        <v/>
      </c>
      <c r="J16" s="250"/>
      <c r="K16" s="287">
        <f>'3 Investitionen'!C21</f>
        <v>0</v>
      </c>
      <c r="L16" s="250"/>
      <c r="M16" s="109" t="str">
        <f t="shared" si="2"/>
        <v/>
      </c>
      <c r="N16" s="250"/>
      <c r="O16" s="119">
        <f>'3 Investitionen'!E21</f>
        <v>0</v>
      </c>
      <c r="P16" s="250"/>
      <c r="Q16" s="133" t="str">
        <f t="shared" ca="1" si="3"/>
        <v/>
      </c>
      <c r="R16" s="250"/>
      <c r="S16" s="119">
        <f>'3 Investitionen'!G21</f>
        <v>0</v>
      </c>
      <c r="T16" s="250"/>
      <c r="U16" s="133" t="str">
        <f t="shared" ca="1" si="4"/>
        <v/>
      </c>
      <c r="V16" s="250"/>
      <c r="W16" s="119">
        <f>'3 Investitionen'!I21</f>
        <v>0</v>
      </c>
      <c r="X16" s="244"/>
      <c r="Y16" s="133" t="str">
        <f t="shared" ca="1" si="5"/>
        <v/>
      </c>
      <c r="Z16" s="207"/>
      <c r="AA16" s="207"/>
      <c r="AB16" s="207"/>
      <c r="AC16" s="207"/>
      <c r="AD16" s="284"/>
      <c r="AE16" s="285"/>
    </row>
    <row r="17" spans="1:256" hidden="1" outlineLevel="1">
      <c r="A17" s="46" t="str">
        <f>'3 Investitionen'!A22</f>
        <v>[Weiteres Umlaufvermögen]</v>
      </c>
      <c r="B17" s="250"/>
      <c r="C17" s="198"/>
      <c r="D17" s="250"/>
      <c r="E17" s="109" t="str">
        <f t="shared" si="0"/>
        <v/>
      </c>
      <c r="F17" s="250"/>
      <c r="G17" s="198"/>
      <c r="H17" s="250"/>
      <c r="I17" s="109" t="str">
        <f t="shared" si="1"/>
        <v/>
      </c>
      <c r="J17" s="250"/>
      <c r="K17" s="287">
        <f>'3 Investitionen'!C22</f>
        <v>0</v>
      </c>
      <c r="L17" s="250"/>
      <c r="M17" s="109" t="str">
        <f t="shared" si="2"/>
        <v/>
      </c>
      <c r="N17" s="250"/>
      <c r="O17" s="119">
        <f>'3 Investitionen'!E22</f>
        <v>0</v>
      </c>
      <c r="P17" s="250"/>
      <c r="Q17" s="133" t="str">
        <f t="shared" ca="1" si="3"/>
        <v/>
      </c>
      <c r="R17" s="250"/>
      <c r="S17" s="119">
        <f>'3 Investitionen'!G22</f>
        <v>0</v>
      </c>
      <c r="T17" s="250"/>
      <c r="U17" s="133" t="str">
        <f t="shared" ca="1" si="4"/>
        <v/>
      </c>
      <c r="V17" s="250"/>
      <c r="W17" s="119">
        <f>'3 Investitionen'!I22</f>
        <v>0</v>
      </c>
      <c r="X17" s="244"/>
      <c r="Y17" s="133" t="str">
        <f t="shared" ca="1" si="5"/>
        <v/>
      </c>
      <c r="Z17" s="207"/>
      <c r="AA17" s="207"/>
      <c r="AB17" s="207"/>
      <c r="AC17" s="207"/>
      <c r="AD17" s="284"/>
      <c r="AE17" s="285"/>
    </row>
    <row r="18" spans="1:256" hidden="1" outlineLevel="1">
      <c r="A18" s="46" t="str">
        <f>'3 Investitionen'!A23</f>
        <v>[Weiteres Umlaufvermögen]</v>
      </c>
      <c r="B18" s="250"/>
      <c r="C18" s="198"/>
      <c r="D18" s="250"/>
      <c r="E18" s="109" t="str">
        <f t="shared" si="0"/>
        <v/>
      </c>
      <c r="F18" s="250"/>
      <c r="G18" s="198"/>
      <c r="H18" s="250"/>
      <c r="I18" s="109" t="str">
        <f t="shared" si="1"/>
        <v/>
      </c>
      <c r="J18" s="250"/>
      <c r="K18" s="287">
        <f>'3 Investitionen'!C23</f>
        <v>0</v>
      </c>
      <c r="L18" s="250"/>
      <c r="M18" s="109" t="str">
        <f t="shared" si="2"/>
        <v/>
      </c>
      <c r="N18" s="250"/>
      <c r="O18" s="119">
        <f>'3 Investitionen'!E23</f>
        <v>0</v>
      </c>
      <c r="P18" s="250"/>
      <c r="Q18" s="133" t="str">
        <f t="shared" ca="1" si="3"/>
        <v/>
      </c>
      <c r="R18" s="250"/>
      <c r="S18" s="119">
        <f>'3 Investitionen'!G23</f>
        <v>0</v>
      </c>
      <c r="T18" s="250"/>
      <c r="U18" s="133" t="str">
        <f t="shared" ca="1" si="4"/>
        <v/>
      </c>
      <c r="V18" s="250"/>
      <c r="W18" s="119">
        <f>'3 Investitionen'!I23</f>
        <v>0</v>
      </c>
      <c r="X18" s="244"/>
      <c r="Y18" s="133" t="str">
        <f t="shared" ca="1" si="5"/>
        <v/>
      </c>
      <c r="Z18" s="207"/>
      <c r="AA18" s="207"/>
      <c r="AB18" s="207"/>
      <c r="AC18" s="207"/>
      <c r="AD18" s="284"/>
      <c r="AE18" s="285"/>
    </row>
    <row r="19" spans="1:256" hidden="1" outlineLevel="1">
      <c r="A19" s="46" t="str">
        <f>'3 Investitionen'!A24</f>
        <v>[Weiteres Umlaufvermögen]</v>
      </c>
      <c r="B19" s="250"/>
      <c r="C19" s="198"/>
      <c r="D19" s="250"/>
      <c r="E19" s="109" t="str">
        <f t="shared" si="0"/>
        <v/>
      </c>
      <c r="F19" s="250"/>
      <c r="G19" s="198"/>
      <c r="H19" s="250"/>
      <c r="I19" s="109" t="str">
        <f t="shared" si="1"/>
        <v/>
      </c>
      <c r="J19" s="250"/>
      <c r="K19" s="287">
        <f>'3 Investitionen'!C24</f>
        <v>0</v>
      </c>
      <c r="L19" s="250"/>
      <c r="M19" s="109" t="str">
        <f t="shared" si="2"/>
        <v/>
      </c>
      <c r="N19" s="250"/>
      <c r="O19" s="119">
        <f>'3 Investitionen'!E24</f>
        <v>0</v>
      </c>
      <c r="P19" s="250"/>
      <c r="Q19" s="133" t="str">
        <f t="shared" ca="1" si="3"/>
        <v/>
      </c>
      <c r="R19" s="250"/>
      <c r="S19" s="119">
        <f>'3 Investitionen'!G24</f>
        <v>0</v>
      </c>
      <c r="T19" s="250"/>
      <c r="U19" s="133" t="str">
        <f t="shared" ca="1" si="4"/>
        <v/>
      </c>
      <c r="V19" s="250"/>
      <c r="W19" s="119">
        <f>'3 Investitionen'!I24</f>
        <v>0</v>
      </c>
      <c r="X19" s="244"/>
      <c r="Y19" s="133" t="str">
        <f t="shared" ca="1" si="5"/>
        <v/>
      </c>
      <c r="Z19" s="207"/>
      <c r="AA19" s="207"/>
      <c r="AB19" s="207"/>
      <c r="AC19" s="207"/>
      <c r="AD19" s="284"/>
      <c r="AE19" s="285"/>
    </row>
    <row r="20" spans="1:256" hidden="1" outlineLevel="1">
      <c r="A20" s="46" t="str">
        <f>'3 Investitionen'!A25</f>
        <v>[Weiteres Umlaufvermögen]</v>
      </c>
      <c r="B20" s="250"/>
      <c r="C20" s="198"/>
      <c r="D20" s="250"/>
      <c r="E20" s="109" t="str">
        <f t="shared" si="0"/>
        <v/>
      </c>
      <c r="F20" s="250"/>
      <c r="G20" s="198"/>
      <c r="H20" s="250"/>
      <c r="I20" s="109" t="str">
        <f t="shared" si="1"/>
        <v/>
      </c>
      <c r="J20" s="250"/>
      <c r="K20" s="287">
        <f>'3 Investitionen'!C25</f>
        <v>0</v>
      </c>
      <c r="L20" s="250"/>
      <c r="M20" s="109" t="str">
        <f t="shared" si="2"/>
        <v/>
      </c>
      <c r="N20" s="250"/>
      <c r="O20" s="119">
        <f>'3 Investitionen'!E25</f>
        <v>0</v>
      </c>
      <c r="P20" s="250"/>
      <c r="Q20" s="133" t="str">
        <f t="shared" ca="1" si="3"/>
        <v/>
      </c>
      <c r="R20" s="250"/>
      <c r="S20" s="119">
        <f>'3 Investitionen'!G25</f>
        <v>0</v>
      </c>
      <c r="T20" s="250"/>
      <c r="U20" s="133" t="str">
        <f t="shared" ca="1" si="4"/>
        <v/>
      </c>
      <c r="V20" s="250"/>
      <c r="W20" s="119">
        <f>'3 Investitionen'!I25</f>
        <v>0</v>
      </c>
      <c r="X20" s="244"/>
      <c r="Y20" s="133" t="str">
        <f t="shared" ca="1" si="5"/>
        <v/>
      </c>
      <c r="Z20" s="207"/>
      <c r="AA20" s="207"/>
      <c r="AB20" s="207"/>
      <c r="AC20" s="207"/>
      <c r="AD20" s="284"/>
      <c r="AE20" s="285"/>
    </row>
    <row r="21" spans="1:256" s="4" customFormat="1" collapsed="1">
      <c r="A21" s="3" t="s">
        <v>0</v>
      </c>
      <c r="B21" s="15"/>
      <c r="C21" s="208">
        <f>SUM(C13:C20)</f>
        <v>0</v>
      </c>
      <c r="D21" s="15"/>
      <c r="E21" s="209" t="str">
        <f>IF(ISERROR(C21/$C$34),"",C21/$C$34)</f>
        <v/>
      </c>
      <c r="F21" s="15"/>
      <c r="G21" s="208">
        <f>SUM(G13:G20)</f>
        <v>0</v>
      </c>
      <c r="H21" s="15"/>
      <c r="I21" s="209" t="str">
        <f>IF(ISERROR(G21/$G$34),"",G21/$G$34)</f>
        <v/>
      </c>
      <c r="J21" s="15"/>
      <c r="K21" s="208">
        <f>SUM(K13:K20)</f>
        <v>0</v>
      </c>
      <c r="L21" s="15"/>
      <c r="M21" s="209" t="str">
        <f>IF(ISERROR(K21/$K$34),"",K21/$K$34)</f>
        <v/>
      </c>
      <c r="N21" s="15"/>
      <c r="O21" s="208">
        <f ca="1">SUM(O13:O20)</f>
        <v>0</v>
      </c>
      <c r="P21" s="15"/>
      <c r="Q21" s="141" t="str">
        <f t="shared" ca="1" si="3"/>
        <v/>
      </c>
      <c r="R21" s="15"/>
      <c r="S21" s="208">
        <f ca="1">SUM(S13:S20)</f>
        <v>0</v>
      </c>
      <c r="T21" s="15"/>
      <c r="U21" s="141" t="str">
        <f t="shared" ca="1" si="4"/>
        <v/>
      </c>
      <c r="V21" s="15"/>
      <c r="W21" s="208">
        <f ca="1">SUM(W13:W20)</f>
        <v>0</v>
      </c>
      <c r="X21" s="210"/>
      <c r="Y21" s="141" t="str">
        <f t="shared" ca="1" si="5"/>
        <v/>
      </c>
      <c r="Z21" s="135"/>
      <c r="AA21" s="135"/>
      <c r="AB21" s="135"/>
      <c r="AC21" s="135"/>
      <c r="AD21" s="211"/>
      <c r="AE21" s="212"/>
      <c r="AF21" s="15"/>
    </row>
    <row r="22" spans="1:256" s="43" customFormat="1">
      <c r="A22" s="16"/>
      <c r="B22" s="14"/>
      <c r="C22" s="26"/>
      <c r="D22" s="14"/>
      <c r="E22" s="100"/>
      <c r="F22" s="14"/>
      <c r="G22" s="26"/>
      <c r="H22" s="14"/>
      <c r="I22" s="100"/>
      <c r="J22" s="14"/>
      <c r="K22" s="26"/>
      <c r="L22" s="14"/>
      <c r="M22" s="100"/>
      <c r="N22" s="14"/>
      <c r="O22" s="26"/>
      <c r="P22" s="14"/>
      <c r="Q22" s="156"/>
      <c r="R22" s="14"/>
      <c r="S22" s="26"/>
      <c r="T22" s="14"/>
      <c r="U22" s="156"/>
      <c r="V22" s="14"/>
      <c r="W22" s="26"/>
      <c r="X22" s="14"/>
      <c r="Y22" s="156"/>
      <c r="Z22" s="207"/>
      <c r="AA22" s="207"/>
      <c r="AB22" s="207"/>
      <c r="AC22" s="207"/>
      <c r="AD22" s="21"/>
      <c r="AE22" s="14"/>
      <c r="AF22" s="16"/>
      <c r="AG22" s="11"/>
      <c r="AH22" s="12"/>
      <c r="AI22" s="11"/>
      <c r="AJ22" s="12"/>
      <c r="AK22" s="11"/>
      <c r="AL22" s="12"/>
      <c r="AM22" s="11"/>
      <c r="AN22" s="12"/>
      <c r="AO22" s="11"/>
      <c r="AP22" s="12"/>
      <c r="AQ22" s="11"/>
      <c r="AR22" s="12"/>
      <c r="AS22" s="11"/>
      <c r="AT22" s="12"/>
      <c r="AU22" s="11"/>
      <c r="AV22" s="12"/>
      <c r="AW22" s="11"/>
      <c r="AX22" s="12"/>
      <c r="AY22" s="11"/>
      <c r="AZ22" s="12"/>
      <c r="BA22" s="11"/>
      <c r="BB22" s="12"/>
      <c r="BC22" s="11"/>
      <c r="BD22" s="12"/>
      <c r="BE22" s="11"/>
      <c r="BF22" s="12"/>
      <c r="BG22" s="11"/>
      <c r="BH22" s="12"/>
      <c r="BI22" s="11"/>
      <c r="BJ22" s="12"/>
      <c r="BK22" s="11"/>
      <c r="BL22" s="12"/>
      <c r="BM22" s="11"/>
      <c r="BN22" s="12"/>
      <c r="BO22" s="11"/>
      <c r="BP22" s="12"/>
      <c r="BQ22" s="11"/>
      <c r="BR22" s="12"/>
      <c r="BS22" s="11"/>
      <c r="BT22" s="12"/>
      <c r="BU22" s="11"/>
      <c r="BV22" s="12"/>
      <c r="BW22" s="11"/>
      <c r="BX22" s="12"/>
      <c r="BY22" s="11"/>
      <c r="BZ22" s="12"/>
      <c r="CA22" s="11"/>
      <c r="CB22" s="12"/>
      <c r="CC22" s="11"/>
      <c r="CD22" s="12"/>
      <c r="CE22" s="11"/>
      <c r="CF22" s="12"/>
      <c r="CG22" s="11"/>
      <c r="CH22" s="12"/>
      <c r="CI22" s="11"/>
      <c r="CJ22" s="12"/>
      <c r="CK22" s="11"/>
      <c r="CL22" s="12"/>
      <c r="CM22" s="11"/>
      <c r="CN22" s="12"/>
      <c r="CO22" s="11"/>
      <c r="CP22" s="12"/>
      <c r="CQ22" s="11"/>
      <c r="CR22" s="12"/>
      <c r="CS22" s="11"/>
      <c r="CT22" s="12"/>
      <c r="CU22" s="11"/>
      <c r="CV22" s="12"/>
      <c r="CW22" s="11"/>
      <c r="CX22" s="12"/>
      <c r="CY22" s="11"/>
      <c r="CZ22" s="12"/>
      <c r="DA22" s="11"/>
      <c r="DB22" s="12"/>
      <c r="DC22" s="11"/>
      <c r="DD22" s="12"/>
      <c r="DE22" s="11"/>
      <c r="DF22" s="12"/>
      <c r="DG22" s="11"/>
      <c r="DH22" s="12"/>
      <c r="DI22" s="11"/>
      <c r="DJ22" s="12"/>
      <c r="DK22" s="11"/>
      <c r="DL22" s="12"/>
      <c r="DM22" s="11"/>
      <c r="DN22" s="12"/>
      <c r="DO22" s="11"/>
      <c r="DP22" s="12"/>
      <c r="DQ22" s="11"/>
      <c r="DR22" s="12"/>
      <c r="DS22" s="11"/>
      <c r="DT22" s="12"/>
      <c r="DU22" s="11"/>
      <c r="DV22" s="12"/>
      <c r="DW22" s="11"/>
      <c r="DX22" s="12"/>
      <c r="DY22" s="11"/>
      <c r="DZ22" s="12"/>
      <c r="EA22" s="11"/>
      <c r="EB22" s="12"/>
      <c r="EC22" s="11"/>
      <c r="ED22" s="12"/>
      <c r="EE22" s="11"/>
      <c r="EF22" s="12"/>
      <c r="EG22" s="11"/>
      <c r="EH22" s="12"/>
      <c r="EI22" s="11"/>
      <c r="EJ22" s="12"/>
      <c r="EK22" s="11"/>
      <c r="EL22" s="12"/>
      <c r="EM22" s="11"/>
      <c r="EN22" s="12"/>
      <c r="EO22" s="11"/>
      <c r="EP22" s="12"/>
      <c r="EQ22" s="11"/>
      <c r="ER22" s="12"/>
      <c r="ES22" s="11"/>
      <c r="ET22" s="12"/>
      <c r="EU22" s="11"/>
      <c r="EV22" s="12"/>
      <c r="EW22" s="11"/>
      <c r="EX22" s="12"/>
      <c r="EY22" s="11"/>
      <c r="EZ22" s="12"/>
      <c r="FA22" s="11"/>
      <c r="FB22" s="12"/>
      <c r="FC22" s="11"/>
      <c r="FD22" s="12"/>
      <c r="FE22" s="11"/>
      <c r="FF22" s="12"/>
      <c r="FG22" s="11"/>
      <c r="FH22" s="12"/>
      <c r="FI22" s="11"/>
      <c r="FJ22" s="12"/>
      <c r="FK22" s="11"/>
      <c r="FL22" s="12"/>
      <c r="FM22" s="11"/>
      <c r="FN22" s="12"/>
      <c r="FO22" s="11"/>
      <c r="FP22" s="12"/>
      <c r="FQ22" s="11"/>
      <c r="FR22" s="12"/>
      <c r="FS22" s="11"/>
      <c r="FT22" s="12"/>
      <c r="FU22" s="11"/>
      <c r="FV22" s="12"/>
      <c r="FW22" s="11"/>
      <c r="FX22" s="12"/>
      <c r="FY22" s="11"/>
      <c r="FZ22" s="12"/>
      <c r="GA22" s="11"/>
      <c r="GB22" s="12"/>
      <c r="GC22" s="11"/>
      <c r="GD22" s="12"/>
      <c r="GE22" s="11"/>
      <c r="GF22" s="12"/>
      <c r="GG22" s="11"/>
      <c r="GH22" s="12"/>
      <c r="GI22" s="11"/>
      <c r="GJ22" s="12"/>
      <c r="GK22" s="11"/>
      <c r="GL22" s="12"/>
      <c r="GM22" s="11"/>
      <c r="GN22" s="12"/>
      <c r="GO22" s="11"/>
      <c r="GP22" s="12"/>
      <c r="GQ22" s="11"/>
      <c r="GR22" s="12"/>
      <c r="GS22" s="11"/>
      <c r="GT22" s="12"/>
      <c r="GU22" s="11"/>
      <c r="GV22" s="12"/>
      <c r="GW22" s="11"/>
      <c r="GX22" s="12"/>
      <c r="GY22" s="11"/>
      <c r="GZ22" s="12"/>
      <c r="HA22" s="11"/>
      <c r="HB22" s="12"/>
      <c r="HC22" s="11"/>
      <c r="HD22" s="12"/>
      <c r="HE22" s="11"/>
      <c r="HF22" s="12"/>
      <c r="HG22" s="11"/>
      <c r="HH22" s="12"/>
      <c r="HI22" s="11"/>
      <c r="HJ22" s="12"/>
      <c r="HK22" s="11"/>
      <c r="HL22" s="12"/>
      <c r="HM22" s="11"/>
      <c r="HN22" s="12"/>
      <c r="HO22" s="11"/>
      <c r="HP22" s="12"/>
      <c r="HQ22" s="11"/>
      <c r="HR22" s="12"/>
      <c r="HS22" s="11"/>
      <c r="HT22" s="12"/>
      <c r="HU22" s="11"/>
      <c r="HV22" s="12"/>
      <c r="HW22" s="11"/>
      <c r="HX22" s="12"/>
      <c r="HY22" s="11"/>
      <c r="HZ22" s="12"/>
      <c r="IA22" s="11"/>
      <c r="IB22" s="12"/>
      <c r="IC22" s="11"/>
      <c r="ID22" s="12"/>
      <c r="IE22" s="11"/>
      <c r="IF22" s="12"/>
      <c r="IG22" s="11"/>
      <c r="IH22" s="12"/>
      <c r="II22" s="11"/>
      <c r="IJ22" s="12"/>
      <c r="IK22" s="11"/>
      <c r="IL22" s="12"/>
      <c r="IM22" s="11"/>
      <c r="IN22" s="12"/>
      <c r="IO22" s="11"/>
      <c r="IP22" s="12"/>
      <c r="IQ22" s="11"/>
      <c r="IR22" s="12"/>
      <c r="IS22" s="11"/>
      <c r="IT22" s="12"/>
      <c r="IU22" s="11"/>
      <c r="IV22" s="12"/>
    </row>
    <row r="23" spans="1:256" ht="12.75" customHeight="1">
      <c r="A23" s="22" t="s">
        <v>38</v>
      </c>
      <c r="B23" s="250"/>
      <c r="C23" s="120"/>
      <c r="D23" s="250"/>
      <c r="E23" s="103"/>
      <c r="F23" s="250"/>
      <c r="G23" s="120"/>
      <c r="H23" s="250"/>
      <c r="I23" s="103"/>
      <c r="J23" s="250"/>
      <c r="K23" s="120"/>
      <c r="L23" s="250"/>
      <c r="M23" s="103"/>
      <c r="N23" s="250"/>
      <c r="O23" s="120"/>
      <c r="P23" s="250"/>
      <c r="Q23" s="157"/>
      <c r="R23" s="250"/>
      <c r="S23" s="120"/>
      <c r="T23" s="250"/>
      <c r="U23" s="157"/>
      <c r="V23" s="250"/>
      <c r="W23" s="120"/>
      <c r="X23" s="244"/>
      <c r="Y23" s="157"/>
      <c r="Z23" s="207"/>
      <c r="AA23" s="207"/>
      <c r="AB23" s="207"/>
      <c r="AC23" s="207"/>
      <c r="AD23" s="284"/>
      <c r="AE23" s="285"/>
    </row>
    <row r="24" spans="1:256">
      <c r="A24" s="46" t="str">
        <f>'3 Investitionen'!A31</f>
        <v>Maschinen</v>
      </c>
      <c r="B24" s="250"/>
      <c r="C24" s="286"/>
      <c r="D24" s="250"/>
      <c r="E24" s="109" t="str">
        <f>IF(ISERROR(C24/$C$34),"",C24/$C$34)</f>
        <v/>
      </c>
      <c r="F24" s="250"/>
      <c r="G24" s="286"/>
      <c r="H24" s="250"/>
      <c r="I24" s="109" t="str">
        <f>IF(ISERROR(G24/$G$34),"",G24/$G$34)</f>
        <v/>
      </c>
      <c r="J24" s="250"/>
      <c r="K24" s="287">
        <f>'3 Investitionen'!C57</f>
        <v>0</v>
      </c>
      <c r="L24" s="250"/>
      <c r="M24" s="109" t="str">
        <f>IF(ISERROR(K24/$K$34),"",K24/$K$34)</f>
        <v/>
      </c>
      <c r="N24" s="250"/>
      <c r="O24" s="119">
        <f>'3 Investitionen'!C57+'3 Investitionen'!E31-'3 Investitionen'!E44-'2 Kosten'!C33</f>
        <v>0</v>
      </c>
      <c r="P24" s="250"/>
      <c r="Q24" s="133" t="str">
        <f ca="1">IF(ISERROR(O24/$O$34),"",O24/$O$34)</f>
        <v/>
      </c>
      <c r="R24" s="250"/>
      <c r="S24" s="119">
        <f>O24+'3 Investitionen'!G31-'3 Investitionen'!G44-'2 Kosten'!E33</f>
        <v>0</v>
      </c>
      <c r="T24" s="250"/>
      <c r="U24" s="133" t="str">
        <f ca="1">IF(ISERROR(S24/$S$34),"",S24/$S$34)</f>
        <v/>
      </c>
      <c r="V24" s="250"/>
      <c r="W24" s="119">
        <f>S24+'3 Investitionen'!I31-'3 Investitionen'!I44-'2 Kosten'!G33</f>
        <v>0</v>
      </c>
      <c r="X24" s="244"/>
      <c r="Y24" s="133" t="str">
        <f ca="1">IF(ISERROR(W24/$W$34),"",W24/$W$34)</f>
        <v/>
      </c>
      <c r="Z24" s="207"/>
      <c r="AA24" s="207"/>
      <c r="AB24" s="207"/>
      <c r="AC24" s="207"/>
      <c r="AD24" s="284"/>
      <c r="AE24" s="285"/>
    </row>
    <row r="25" spans="1:256" ht="12.75" customHeight="1">
      <c r="A25" s="46" t="str">
        <f>'3 Investitionen'!A32</f>
        <v>Mobilen</v>
      </c>
      <c r="B25" s="250"/>
      <c r="C25" s="198"/>
      <c r="D25" s="250"/>
      <c r="E25" s="109" t="str">
        <f t="shared" ref="E25:E31" si="6">IF(ISERROR(C25/$C$34),"",C25/$C$34)</f>
        <v/>
      </c>
      <c r="F25" s="250"/>
      <c r="G25" s="198"/>
      <c r="H25" s="250"/>
      <c r="I25" s="109" t="str">
        <f t="shared" ref="I25:I31" si="7">IF(ISERROR(G25/$G$34),"",G25/$G$34)</f>
        <v/>
      </c>
      <c r="J25" s="250"/>
      <c r="K25" s="287">
        <f>'3 Investitionen'!C58</f>
        <v>0</v>
      </c>
      <c r="L25" s="250"/>
      <c r="M25" s="109" t="str">
        <f t="shared" ref="M25:M31" si="8">IF(ISERROR(K25/$K$34),"",K25/$K$34)</f>
        <v/>
      </c>
      <c r="N25" s="250"/>
      <c r="O25" s="119">
        <f>'3 Investitionen'!C58+'3 Investitionen'!E32-'3 Investitionen'!E45-'2 Kosten'!C34</f>
        <v>0</v>
      </c>
      <c r="P25" s="250"/>
      <c r="Q25" s="133" t="str">
        <f t="shared" ref="Q25:Q31" ca="1" si="9">IF(ISERROR(O25/$O$34),"",O25/$O$34)</f>
        <v/>
      </c>
      <c r="R25" s="250"/>
      <c r="S25" s="119">
        <f>O25+'3 Investitionen'!G32-'3 Investitionen'!G45-'2 Kosten'!E34</f>
        <v>0</v>
      </c>
      <c r="T25" s="250"/>
      <c r="U25" s="133" t="str">
        <f t="shared" ref="U25:U31" ca="1" si="10">IF(ISERROR(S25/$S$34),"",S25/$S$34)</f>
        <v/>
      </c>
      <c r="V25" s="250"/>
      <c r="W25" s="119">
        <f>S25+'3 Investitionen'!I32-'3 Investitionen'!I45-'2 Kosten'!G34</f>
        <v>0</v>
      </c>
      <c r="X25" s="244"/>
      <c r="Y25" s="133" t="str">
        <f t="shared" ref="Y25:Y31" ca="1" si="11">IF(ISERROR(W25/$W$34),"",W25/$W$34)</f>
        <v/>
      </c>
      <c r="Z25" s="26"/>
      <c r="AA25" s="26"/>
      <c r="AB25" s="26"/>
      <c r="AC25" s="26"/>
      <c r="AD25" s="284"/>
      <c r="AE25" s="285"/>
    </row>
    <row r="26" spans="1:256" ht="12.75" customHeight="1">
      <c r="A26" s="46" t="str">
        <f>'3 Investitionen'!A33</f>
        <v>Fahrzeuge</v>
      </c>
      <c r="B26" s="250"/>
      <c r="C26" s="198"/>
      <c r="D26" s="250"/>
      <c r="E26" s="109" t="str">
        <f t="shared" si="6"/>
        <v/>
      </c>
      <c r="F26" s="250"/>
      <c r="G26" s="198"/>
      <c r="H26" s="250"/>
      <c r="I26" s="109" t="str">
        <f t="shared" si="7"/>
        <v/>
      </c>
      <c r="J26" s="250"/>
      <c r="K26" s="287">
        <f>'3 Investitionen'!C59</f>
        <v>0</v>
      </c>
      <c r="L26" s="250"/>
      <c r="M26" s="109" t="str">
        <f t="shared" si="8"/>
        <v/>
      </c>
      <c r="N26" s="250"/>
      <c r="O26" s="119">
        <f>'3 Investitionen'!C59+'3 Investitionen'!E33-'3 Investitionen'!E46-'2 Kosten'!C35</f>
        <v>0</v>
      </c>
      <c r="P26" s="250"/>
      <c r="Q26" s="133" t="str">
        <f t="shared" ca="1" si="9"/>
        <v/>
      </c>
      <c r="R26" s="250"/>
      <c r="S26" s="119">
        <f>O26+'3 Investitionen'!G33-'3 Investitionen'!G46-'2 Kosten'!E35</f>
        <v>0</v>
      </c>
      <c r="T26" s="250"/>
      <c r="U26" s="133" t="str">
        <f t="shared" ca="1" si="10"/>
        <v/>
      </c>
      <c r="V26" s="250"/>
      <c r="W26" s="119">
        <f>S26+'3 Investitionen'!I33-'3 Investitionen'!I46-'2 Kosten'!G35</f>
        <v>0</v>
      </c>
      <c r="X26" s="244"/>
      <c r="Y26" s="133" t="str">
        <f t="shared" ca="1" si="11"/>
        <v/>
      </c>
      <c r="Z26" s="26"/>
      <c r="AA26" s="26"/>
      <c r="AB26" s="26"/>
      <c r="AC26" s="26"/>
      <c r="AD26" s="284"/>
      <c r="AE26" s="285"/>
    </row>
    <row r="27" spans="1:256" ht="12.75" customHeight="1">
      <c r="A27" s="46" t="str">
        <f>'3 Investitionen'!A34</f>
        <v>Immobilien</v>
      </c>
      <c r="B27" s="250"/>
      <c r="C27" s="198"/>
      <c r="D27" s="250"/>
      <c r="E27" s="109" t="str">
        <f t="shared" si="6"/>
        <v/>
      </c>
      <c r="F27" s="250"/>
      <c r="G27" s="198"/>
      <c r="H27" s="250"/>
      <c r="I27" s="109" t="str">
        <f t="shared" si="7"/>
        <v/>
      </c>
      <c r="J27" s="250"/>
      <c r="K27" s="287">
        <f>'3 Investitionen'!C60</f>
        <v>0</v>
      </c>
      <c r="L27" s="250"/>
      <c r="M27" s="109" t="str">
        <f t="shared" si="8"/>
        <v/>
      </c>
      <c r="N27" s="250"/>
      <c r="O27" s="119">
        <f>'3 Investitionen'!C60+'3 Investitionen'!E34-'3 Investitionen'!E47-'2 Kosten'!C36</f>
        <v>0</v>
      </c>
      <c r="P27" s="250"/>
      <c r="Q27" s="133" t="str">
        <f t="shared" ca="1" si="9"/>
        <v/>
      </c>
      <c r="R27" s="250"/>
      <c r="S27" s="119">
        <f>O27+'3 Investitionen'!G34-'3 Investitionen'!G47-'2 Kosten'!E36</f>
        <v>0</v>
      </c>
      <c r="T27" s="250"/>
      <c r="U27" s="133" t="str">
        <f t="shared" ca="1" si="10"/>
        <v/>
      </c>
      <c r="V27" s="250"/>
      <c r="W27" s="119">
        <f>S27+'3 Investitionen'!I34-'3 Investitionen'!I47-'2 Kosten'!G36</f>
        <v>0</v>
      </c>
      <c r="X27" s="244"/>
      <c r="Y27" s="133" t="str">
        <f t="shared" ca="1" si="11"/>
        <v/>
      </c>
      <c r="Z27" s="26"/>
      <c r="AA27" s="26"/>
      <c r="AB27" s="26"/>
      <c r="AC27" s="26"/>
      <c r="AD27" s="284"/>
      <c r="AE27" s="285"/>
    </row>
    <row r="28" spans="1:256" ht="12.75" customHeight="1">
      <c r="A28" s="46" t="str">
        <f>'3 Investitionen'!A35</f>
        <v>Immaterielle Anlagen (Patente, Lizenzen)</v>
      </c>
      <c r="B28" s="250"/>
      <c r="C28" s="198"/>
      <c r="D28" s="250"/>
      <c r="E28" s="109" t="str">
        <f t="shared" si="6"/>
        <v/>
      </c>
      <c r="F28" s="250"/>
      <c r="G28" s="198"/>
      <c r="H28" s="250"/>
      <c r="I28" s="109" t="str">
        <f t="shared" si="7"/>
        <v/>
      </c>
      <c r="J28" s="250"/>
      <c r="K28" s="287">
        <f>'3 Investitionen'!C61</f>
        <v>0</v>
      </c>
      <c r="L28" s="250"/>
      <c r="M28" s="109" t="str">
        <f t="shared" si="8"/>
        <v/>
      </c>
      <c r="N28" s="250"/>
      <c r="O28" s="119">
        <f>'3 Investitionen'!C61+'3 Investitionen'!E35-'3 Investitionen'!E48-'2 Kosten'!C37</f>
        <v>0</v>
      </c>
      <c r="P28" s="250"/>
      <c r="Q28" s="133" t="str">
        <f t="shared" ca="1" si="9"/>
        <v/>
      </c>
      <c r="R28" s="250"/>
      <c r="S28" s="119">
        <f>O28+'3 Investitionen'!G35-'3 Investitionen'!G48-'2 Kosten'!E37</f>
        <v>0</v>
      </c>
      <c r="T28" s="250"/>
      <c r="U28" s="133" t="str">
        <f t="shared" ca="1" si="10"/>
        <v/>
      </c>
      <c r="V28" s="250"/>
      <c r="W28" s="119">
        <f>S28+'3 Investitionen'!I35-'3 Investitionen'!I48-'2 Kosten'!G37</f>
        <v>0</v>
      </c>
      <c r="X28" s="244"/>
      <c r="Y28" s="133" t="str">
        <f t="shared" ca="1" si="11"/>
        <v/>
      </c>
      <c r="Z28" s="26"/>
      <c r="AA28" s="26"/>
      <c r="AB28" s="26"/>
      <c r="AC28" s="26"/>
      <c r="AD28" s="284"/>
      <c r="AE28" s="285"/>
    </row>
    <row r="29" spans="1:256" ht="12.75" customHeight="1">
      <c r="A29" s="46" t="str">
        <f>'3 Investitionen'!A36</f>
        <v>Beteiligungen</v>
      </c>
      <c r="B29" s="250"/>
      <c r="C29" s="198"/>
      <c r="D29" s="250"/>
      <c r="E29" s="109" t="str">
        <f t="shared" si="6"/>
        <v/>
      </c>
      <c r="F29" s="250"/>
      <c r="G29" s="198"/>
      <c r="H29" s="250"/>
      <c r="I29" s="109" t="str">
        <f t="shared" si="7"/>
        <v/>
      </c>
      <c r="J29" s="250"/>
      <c r="K29" s="287">
        <f>'3 Investitionen'!C62</f>
        <v>0</v>
      </c>
      <c r="L29" s="250"/>
      <c r="M29" s="109" t="str">
        <f t="shared" si="8"/>
        <v/>
      </c>
      <c r="N29" s="250"/>
      <c r="O29" s="119">
        <f>'3 Investitionen'!C62+'3 Investitionen'!E36-'3 Investitionen'!E49-'2 Kosten'!C38</f>
        <v>0</v>
      </c>
      <c r="P29" s="250"/>
      <c r="Q29" s="133" t="str">
        <f t="shared" ca="1" si="9"/>
        <v/>
      </c>
      <c r="R29" s="250"/>
      <c r="S29" s="119">
        <f>O29+'3 Investitionen'!G36-'3 Investitionen'!G49-'2 Kosten'!E38</f>
        <v>0</v>
      </c>
      <c r="T29" s="250"/>
      <c r="U29" s="133" t="str">
        <f t="shared" ca="1" si="10"/>
        <v/>
      </c>
      <c r="V29" s="250"/>
      <c r="W29" s="119">
        <f>S29+'3 Investitionen'!I36-'3 Investitionen'!I49-'2 Kosten'!G38</f>
        <v>0</v>
      </c>
      <c r="X29" s="244"/>
      <c r="Y29" s="133" t="str">
        <f t="shared" ca="1" si="11"/>
        <v/>
      </c>
      <c r="Z29" s="26"/>
      <c r="AA29" s="26"/>
      <c r="AB29" s="26"/>
      <c r="AC29" s="26"/>
      <c r="AD29" s="284"/>
      <c r="AE29" s="285"/>
    </row>
    <row r="30" spans="1:256" ht="12.75" hidden="1" customHeight="1" outlineLevel="1">
      <c r="A30" s="46" t="str">
        <f>'3 Investitionen'!A37</f>
        <v>[Weiteres Anlagevermögen]</v>
      </c>
      <c r="B30" s="250"/>
      <c r="C30" s="198"/>
      <c r="D30" s="250"/>
      <c r="E30" s="109" t="str">
        <f t="shared" si="6"/>
        <v/>
      </c>
      <c r="F30" s="250"/>
      <c r="G30" s="198"/>
      <c r="H30" s="250"/>
      <c r="I30" s="109" t="str">
        <f t="shared" si="7"/>
        <v/>
      </c>
      <c r="J30" s="250"/>
      <c r="K30" s="287">
        <f>'3 Investitionen'!C63</f>
        <v>0</v>
      </c>
      <c r="L30" s="250"/>
      <c r="M30" s="109" t="str">
        <f t="shared" si="8"/>
        <v/>
      </c>
      <c r="N30" s="250"/>
      <c r="O30" s="119">
        <f>'3 Investitionen'!C63+'3 Investitionen'!E37-'3 Investitionen'!E50-'2 Kosten'!C39</f>
        <v>0</v>
      </c>
      <c r="P30" s="250"/>
      <c r="Q30" s="133" t="str">
        <f t="shared" ca="1" si="9"/>
        <v/>
      </c>
      <c r="R30" s="250"/>
      <c r="S30" s="119">
        <f>O30+'3 Investitionen'!G37-'3 Investitionen'!G50</f>
        <v>0</v>
      </c>
      <c r="T30" s="250"/>
      <c r="U30" s="133" t="str">
        <f t="shared" ca="1" si="10"/>
        <v/>
      </c>
      <c r="V30" s="250"/>
      <c r="W30" s="119">
        <f>S30+'3 Investitionen'!I37-'3 Investitionen'!I50</f>
        <v>0</v>
      </c>
      <c r="X30" s="244"/>
      <c r="Y30" s="133" t="str">
        <f t="shared" ca="1" si="11"/>
        <v/>
      </c>
      <c r="Z30" s="26"/>
      <c r="AA30" s="26"/>
      <c r="AB30" s="26"/>
      <c r="AC30" s="26"/>
      <c r="AD30" s="284"/>
      <c r="AE30" s="285"/>
    </row>
    <row r="31" spans="1:256" ht="12.75" hidden="1" customHeight="1" outlineLevel="1">
      <c r="A31" s="46" t="str">
        <f>'3 Investitionen'!A38</f>
        <v>[Weiteres Anlagevermögen]</v>
      </c>
      <c r="B31" s="250"/>
      <c r="C31" s="198"/>
      <c r="D31" s="250"/>
      <c r="E31" s="109" t="str">
        <f t="shared" si="6"/>
        <v/>
      </c>
      <c r="F31" s="250"/>
      <c r="G31" s="198"/>
      <c r="H31" s="250"/>
      <c r="I31" s="109" t="str">
        <f t="shared" si="7"/>
        <v/>
      </c>
      <c r="J31" s="250"/>
      <c r="K31" s="287">
        <f>'3 Investitionen'!C64</f>
        <v>0</v>
      </c>
      <c r="L31" s="250"/>
      <c r="M31" s="109" t="str">
        <f t="shared" si="8"/>
        <v/>
      </c>
      <c r="N31" s="250"/>
      <c r="O31" s="119">
        <f>'3 Investitionen'!C64+'3 Investitionen'!E38-'3 Investitionen'!E51-'2 Kosten'!C40</f>
        <v>0</v>
      </c>
      <c r="P31" s="250"/>
      <c r="Q31" s="133" t="str">
        <f t="shared" ca="1" si="9"/>
        <v/>
      </c>
      <c r="R31" s="250"/>
      <c r="S31" s="119">
        <f>O31+'3 Investitionen'!G38-'3 Investitionen'!G51</f>
        <v>0</v>
      </c>
      <c r="T31" s="250"/>
      <c r="U31" s="133" t="str">
        <f t="shared" ca="1" si="10"/>
        <v/>
      </c>
      <c r="V31" s="250"/>
      <c r="W31" s="119">
        <f>S31+'3 Investitionen'!I38-'3 Investitionen'!I51</f>
        <v>0</v>
      </c>
      <c r="X31" s="244"/>
      <c r="Y31" s="133" t="str">
        <f t="shared" ca="1" si="11"/>
        <v/>
      </c>
      <c r="Z31" s="26"/>
      <c r="AA31" s="26"/>
      <c r="AB31" s="26"/>
      <c r="AC31" s="26"/>
      <c r="AD31" s="284"/>
      <c r="AE31" s="285"/>
    </row>
    <row r="32" spans="1:256" s="4" customFormat="1" ht="12.75" customHeight="1" collapsed="1">
      <c r="A32" s="3" t="s">
        <v>1</v>
      </c>
      <c r="B32" s="15"/>
      <c r="C32" s="208">
        <f>SUM(C24:C31)</f>
        <v>0</v>
      </c>
      <c r="D32" s="15"/>
      <c r="E32" s="209" t="str">
        <f>IF(ISERROR(C32/$C$34),"",C32/$C$34)</f>
        <v/>
      </c>
      <c r="F32" s="15"/>
      <c r="G32" s="208">
        <f>SUM(G24:G31)</f>
        <v>0</v>
      </c>
      <c r="H32" s="15"/>
      <c r="I32" s="209" t="str">
        <f>IF(ISERROR(G32/$G$34),"",G32/$G$34)</f>
        <v/>
      </c>
      <c r="J32" s="15"/>
      <c r="K32" s="208">
        <f>SUM(K24:K31)</f>
        <v>0</v>
      </c>
      <c r="L32" s="15"/>
      <c r="M32" s="209" t="str">
        <f>IF(ISERROR(K32/$K$34),"",K32/$K$34)</f>
        <v/>
      </c>
      <c r="N32" s="15"/>
      <c r="O32" s="208">
        <f>SUM(O24:O31)</f>
        <v>0</v>
      </c>
      <c r="P32" s="15"/>
      <c r="Q32" s="141" t="str">
        <f ca="1">IF(ISERROR(O32/$O$34),"",O32/$O$34)</f>
        <v/>
      </c>
      <c r="R32" s="15"/>
      <c r="S32" s="208">
        <f>SUM(S24:S31)</f>
        <v>0</v>
      </c>
      <c r="T32" s="15"/>
      <c r="U32" s="141" t="str">
        <f ca="1">IF(ISERROR(S32/$S$34),"",S32/$S$34)</f>
        <v/>
      </c>
      <c r="V32" s="15"/>
      <c r="W32" s="208">
        <f>SUM(W24:W31)</f>
        <v>0</v>
      </c>
      <c r="X32" s="210"/>
      <c r="Y32" s="141" t="str">
        <f ca="1">IF(ISERROR(W32/$W$34),"",W32/$W$34)</f>
        <v/>
      </c>
      <c r="Z32" s="135"/>
      <c r="AA32" s="135"/>
      <c r="AB32" s="135"/>
      <c r="AC32" s="135"/>
      <c r="AD32" s="211"/>
      <c r="AE32" s="212"/>
      <c r="AF32" s="15"/>
    </row>
    <row r="33" spans="1:32" ht="4.5" customHeight="1">
      <c r="B33" s="250"/>
      <c r="C33" s="288"/>
      <c r="D33" s="250"/>
      <c r="E33" s="101"/>
      <c r="F33" s="250"/>
      <c r="G33" s="288"/>
      <c r="H33" s="250"/>
      <c r="I33" s="101"/>
      <c r="J33" s="250"/>
      <c r="K33" s="288"/>
      <c r="L33" s="250"/>
      <c r="M33" s="101"/>
      <c r="N33" s="250"/>
      <c r="O33" s="288"/>
      <c r="P33" s="250"/>
      <c r="Q33" s="158"/>
      <c r="R33" s="250"/>
      <c r="S33" s="288"/>
      <c r="T33" s="250"/>
      <c r="U33" s="158"/>
      <c r="V33" s="250"/>
      <c r="W33" s="288"/>
      <c r="X33" s="44"/>
      <c r="Y33" s="158"/>
      <c r="Z33" s="289"/>
      <c r="AA33" s="289"/>
      <c r="AB33" s="289"/>
      <c r="AC33" s="289"/>
    </row>
    <row r="34" spans="1:32" s="115" customFormat="1">
      <c r="A34" s="110" t="s">
        <v>18</v>
      </c>
      <c r="B34" s="114"/>
      <c r="C34" s="111">
        <f>C21+C32</f>
        <v>0</v>
      </c>
      <c r="D34" s="111"/>
      <c r="E34" s="116" t="str">
        <f>IF(ISERROR(C34/$C$34),"",C34/$C$34)</f>
        <v/>
      </c>
      <c r="F34" s="114"/>
      <c r="G34" s="111">
        <f>G21+G32</f>
        <v>0</v>
      </c>
      <c r="H34" s="111"/>
      <c r="I34" s="116" t="str">
        <f>IF(ISERROR(G34/$G$34),"",G34/$G$34)</f>
        <v/>
      </c>
      <c r="J34" s="114"/>
      <c r="K34" s="111">
        <f>K21+K32</f>
        <v>0</v>
      </c>
      <c r="L34" s="111"/>
      <c r="M34" s="116" t="str">
        <f>IF(ISERROR(K34/$K$34),"",K34/$K$34)</f>
        <v/>
      </c>
      <c r="N34" s="114"/>
      <c r="O34" s="111">
        <f ca="1">O21+O32</f>
        <v>0</v>
      </c>
      <c r="P34" s="111"/>
      <c r="Q34" s="159" t="str">
        <f ca="1">IF(ISERROR(O34/$O$34),"",O34/$O$34)</f>
        <v/>
      </c>
      <c r="R34" s="114"/>
      <c r="S34" s="111">
        <f ca="1">S21+S32</f>
        <v>0</v>
      </c>
      <c r="T34" s="111"/>
      <c r="U34" s="159" t="str">
        <f ca="1">IF(ISERROR(S34/$S$34),"",S34/$S$34)</f>
        <v/>
      </c>
      <c r="V34" s="114"/>
      <c r="W34" s="111">
        <f ca="1">W21+W32</f>
        <v>0</v>
      </c>
      <c r="X34" s="111"/>
      <c r="Y34" s="159" t="str">
        <f ca="1">IF(ISERROR(W34/$W$34),"",W34/$W$34)</f>
        <v/>
      </c>
      <c r="Z34" s="112"/>
      <c r="AA34" s="112"/>
      <c r="AB34" s="112"/>
      <c r="AC34" s="112"/>
      <c r="AD34" s="113"/>
      <c r="AE34" s="114"/>
      <c r="AF34" s="114"/>
    </row>
    <row r="37" spans="1:32" ht="12.75" customHeight="1">
      <c r="A37" s="5" t="s">
        <v>34</v>
      </c>
      <c r="B37" s="14"/>
      <c r="C37" s="96" t="e">
        <f>Titel!$B$24-3</f>
        <v>#VALUE!</v>
      </c>
      <c r="D37" s="14"/>
      <c r="E37" s="98" t="s">
        <v>73</v>
      </c>
      <c r="F37" s="14"/>
      <c r="G37" s="96" t="e">
        <f>Titel!$B$24-2</f>
        <v>#VALUE!</v>
      </c>
      <c r="H37" s="14"/>
      <c r="I37" s="98" t="s">
        <v>73</v>
      </c>
      <c r="J37" s="14"/>
      <c r="K37" s="96" t="e">
        <f>Titel!$B$24-1</f>
        <v>#VALUE!</v>
      </c>
      <c r="L37" s="14"/>
      <c r="M37" s="98" t="s">
        <v>73</v>
      </c>
      <c r="N37" s="14"/>
      <c r="O37" s="96" t="str">
        <f>"Planjahr "&amp;Titel!$B$24</f>
        <v>Planjahr [1. Planjahr]</v>
      </c>
      <c r="P37" s="14"/>
      <c r="Q37" s="139" t="s">
        <v>73</v>
      </c>
      <c r="R37" s="14"/>
      <c r="S37" s="96" t="e">
        <f>"Planjahr "&amp;Titel!$B$24+1</f>
        <v>#VALUE!</v>
      </c>
      <c r="T37" s="14"/>
      <c r="U37" s="139" t="s">
        <v>73</v>
      </c>
      <c r="V37" s="14"/>
      <c r="W37" s="96" t="e">
        <f>"Planjahr "&amp;Titel!$B$24+2</f>
        <v>#VALUE!</v>
      </c>
      <c r="X37" s="14"/>
      <c r="Y37" s="139" t="s">
        <v>73</v>
      </c>
    </row>
    <row r="38" spans="1:32" ht="6" customHeight="1">
      <c r="A38" s="46"/>
      <c r="B38" s="250"/>
      <c r="C38" s="245"/>
      <c r="D38" s="245"/>
      <c r="E38" s="290"/>
      <c r="F38" s="250"/>
      <c r="G38" s="245"/>
      <c r="H38" s="245"/>
      <c r="I38" s="290"/>
      <c r="J38" s="250"/>
      <c r="K38" s="245"/>
      <c r="L38" s="245"/>
      <c r="M38" s="290"/>
      <c r="N38" s="250"/>
      <c r="O38" s="245"/>
      <c r="P38" s="245"/>
      <c r="Q38" s="154"/>
      <c r="R38" s="250"/>
      <c r="S38" s="245"/>
      <c r="T38" s="245"/>
      <c r="U38" s="162"/>
      <c r="V38" s="250"/>
      <c r="W38" s="245"/>
      <c r="X38" s="245"/>
      <c r="Y38" s="162"/>
    </row>
    <row r="39" spans="1:32">
      <c r="A39" s="22" t="s">
        <v>69</v>
      </c>
      <c r="B39" s="250"/>
      <c r="C39" s="120"/>
      <c r="D39" s="120"/>
      <c r="E39" s="120"/>
      <c r="F39" s="250"/>
      <c r="G39" s="120"/>
      <c r="H39" s="120"/>
      <c r="I39" s="120"/>
      <c r="J39" s="250"/>
      <c r="K39" s="120"/>
      <c r="L39" s="120"/>
      <c r="M39" s="120"/>
      <c r="N39" s="250"/>
      <c r="O39" s="120"/>
      <c r="P39" s="120"/>
      <c r="Q39" s="157"/>
      <c r="R39" s="250"/>
      <c r="S39" s="120"/>
      <c r="T39" s="120"/>
      <c r="U39" s="163"/>
      <c r="V39" s="250"/>
      <c r="W39" s="120"/>
      <c r="X39" s="120"/>
      <c r="Y39" s="163"/>
    </row>
    <row r="40" spans="1:32">
      <c r="A40" s="46" t="str">
        <f>'4 Finanzierung'!A17</f>
        <v>Kreditoren</v>
      </c>
      <c r="B40" s="250"/>
      <c r="C40" s="286"/>
      <c r="D40" s="120"/>
      <c r="E40" s="109" t="str">
        <f>IF(ISERROR(C40/$C$58),"",C40/$C$58)</f>
        <v/>
      </c>
      <c r="F40" s="250"/>
      <c r="G40" s="286"/>
      <c r="H40" s="120"/>
      <c r="I40" s="109" t="str">
        <f>IF(ISERROR(G40/$G$58),"",G40/$G$58)</f>
        <v/>
      </c>
      <c r="J40" s="250"/>
      <c r="K40" s="119">
        <f>'4 Finanzierung'!C17</f>
        <v>0</v>
      </c>
      <c r="L40" s="120"/>
      <c r="M40" s="109" t="str">
        <f>IF(ISERROR(K40/$K$58),"",K40/$K$58)</f>
        <v/>
      </c>
      <c r="N40" s="250"/>
      <c r="O40" s="119">
        <f>'4 Finanzierung'!E17</f>
        <v>0</v>
      </c>
      <c r="P40" s="120"/>
      <c r="Q40" s="133" t="str">
        <f ca="1">IF(ISERROR(O40/$O$58),"",O40/$O$58)</f>
        <v/>
      </c>
      <c r="R40" s="250"/>
      <c r="S40" s="119">
        <f>'4 Finanzierung'!G17</f>
        <v>0</v>
      </c>
      <c r="T40" s="120"/>
      <c r="U40" s="133" t="str">
        <f ca="1">IF(ISERROR(S40/$S$58),"",S40/$S$58)</f>
        <v/>
      </c>
      <c r="V40" s="250"/>
      <c r="W40" s="119">
        <f>'4 Finanzierung'!I17</f>
        <v>0</v>
      </c>
      <c r="X40" s="120"/>
      <c r="Y40" s="133" t="str">
        <f ca="1">IF(ISERROR(W40/$W$58),"",W40/$W$58)</f>
        <v/>
      </c>
    </row>
    <row r="41" spans="1:32">
      <c r="A41" s="46" t="str">
        <f>'4 Finanzierung'!A18</f>
        <v>Bankschulden</v>
      </c>
      <c r="B41" s="250"/>
      <c r="C41" s="286"/>
      <c r="D41" s="120"/>
      <c r="E41" s="109" t="str">
        <f>IF(ISERROR(C41/$C$58),"",C41/$C$58)</f>
        <v/>
      </c>
      <c r="F41" s="250"/>
      <c r="G41" s="286"/>
      <c r="H41" s="120"/>
      <c r="I41" s="109" t="str">
        <f>IF(ISERROR(G41/$G$58),"",G41/$G$58)</f>
        <v/>
      </c>
      <c r="J41" s="250"/>
      <c r="K41" s="119">
        <f>'4 Finanzierung'!C18</f>
        <v>0</v>
      </c>
      <c r="L41" s="120"/>
      <c r="M41" s="109" t="str">
        <f>IF(ISERROR(K41/$K$58),"",K41/$K$58)</f>
        <v/>
      </c>
      <c r="N41" s="250"/>
      <c r="O41" s="119">
        <f>'4 Finanzierung'!E18</f>
        <v>0</v>
      </c>
      <c r="P41" s="120"/>
      <c r="Q41" s="133" t="str">
        <f ca="1">IF(ISERROR(O41/$O$58),"",O41/$O$58)</f>
        <v/>
      </c>
      <c r="R41" s="250"/>
      <c r="S41" s="119">
        <f>'4 Finanzierung'!G18</f>
        <v>0</v>
      </c>
      <c r="T41" s="120"/>
      <c r="U41" s="133" t="str">
        <f ca="1">IF(ISERROR(S41/$S$58),"",S41/$S$58)</f>
        <v/>
      </c>
      <c r="V41" s="250"/>
      <c r="W41" s="119">
        <f>'4 Finanzierung'!I18</f>
        <v>0</v>
      </c>
      <c r="X41" s="120"/>
      <c r="Y41" s="133" t="str">
        <f ca="1">IF(ISERROR(W41/$W$58),"",W41/$W$58)</f>
        <v/>
      </c>
    </row>
    <row r="42" spans="1:32">
      <c r="A42" s="46" t="str">
        <f>'4 Finanzierung'!A19</f>
        <v>Andere kurzfristige Verbindlichkeiten</v>
      </c>
      <c r="B42" s="250"/>
      <c r="C42" s="198"/>
      <c r="D42" s="120"/>
      <c r="E42" s="109" t="str">
        <f>IF(ISERROR(C42/$C$58),"",C42/$C$58)</f>
        <v/>
      </c>
      <c r="F42" s="250"/>
      <c r="G42" s="198"/>
      <c r="H42" s="120"/>
      <c r="I42" s="109" t="str">
        <f>IF(ISERROR(G42/$G$58),"",G42/$G$58)</f>
        <v/>
      </c>
      <c r="J42" s="250"/>
      <c r="K42" s="119">
        <f>'4 Finanzierung'!C19</f>
        <v>0</v>
      </c>
      <c r="L42" s="120"/>
      <c r="M42" s="109" t="str">
        <f>IF(ISERROR(K42/$K$58),"",K42/$K$58)</f>
        <v/>
      </c>
      <c r="N42" s="250"/>
      <c r="O42" s="119">
        <f>'4 Finanzierung'!E19</f>
        <v>0</v>
      </c>
      <c r="P42" s="120"/>
      <c r="Q42" s="133" t="str">
        <f ca="1">IF(ISERROR(O42/$O$58),"",O42/$O$58)</f>
        <v/>
      </c>
      <c r="R42" s="250"/>
      <c r="S42" s="119">
        <f>'4 Finanzierung'!G19</f>
        <v>0</v>
      </c>
      <c r="T42" s="120"/>
      <c r="U42" s="133" t="str">
        <f ca="1">IF(ISERROR(S42/$S$58),"",S42/$S$58)</f>
        <v/>
      </c>
      <c r="V42" s="250"/>
      <c r="W42" s="119">
        <f>'4 Finanzierung'!I19</f>
        <v>0</v>
      </c>
      <c r="X42" s="120"/>
      <c r="Y42" s="133" t="str">
        <f ca="1">IF(ISERROR(W42/$W$58),"",W42/$W$58)</f>
        <v/>
      </c>
    </row>
    <row r="43" spans="1:32" s="4" customFormat="1">
      <c r="A43" s="3" t="s">
        <v>70</v>
      </c>
      <c r="B43" s="15">
        <f>SUM(B40:B42)</f>
        <v>0</v>
      </c>
      <c r="C43" s="208">
        <f>SUM(C40:C42)</f>
        <v>0</v>
      </c>
      <c r="D43" s="213"/>
      <c r="E43" s="214" t="str">
        <f>IF(ISERROR(C43/$C$58),"",C43/$C$58)</f>
        <v/>
      </c>
      <c r="F43" s="15">
        <f>SUM(F40:F42)</f>
        <v>0</v>
      </c>
      <c r="G43" s="208">
        <f>SUM(G40:G42)</f>
        <v>0</v>
      </c>
      <c r="H43" s="213"/>
      <c r="I43" s="214" t="str">
        <f>IF(ISERROR(G43/$G$58),"",G43/$G$58)</f>
        <v/>
      </c>
      <c r="J43" s="15">
        <f>SUM(J40:J42)</f>
        <v>0</v>
      </c>
      <c r="K43" s="208">
        <f>SUM(K40:K42)</f>
        <v>0</v>
      </c>
      <c r="L43" s="213"/>
      <c r="M43" s="214" t="str">
        <f>IF(ISERROR(K43/$K$58),"",K43/$K$58)</f>
        <v/>
      </c>
      <c r="N43" s="15"/>
      <c r="O43" s="208">
        <f>SUM(O40:O42)</f>
        <v>0</v>
      </c>
      <c r="P43" s="213"/>
      <c r="Q43" s="141" t="str">
        <f ca="1">IF(ISERROR(O43/$O$58),"",O43/$O$58)</f>
        <v/>
      </c>
      <c r="R43" s="15">
        <f>SUM(R40:R42)</f>
        <v>0</v>
      </c>
      <c r="S43" s="208">
        <f>SUM(S40:S42)</f>
        <v>0</v>
      </c>
      <c r="T43" s="213"/>
      <c r="U43" s="141" t="str">
        <f ca="1">IF(ISERROR(S43/$S$58),"",S43/$S$58)</f>
        <v/>
      </c>
      <c r="V43" s="15">
        <f>SUM(V40:V42)</f>
        <v>0</v>
      </c>
      <c r="W43" s="208">
        <f>SUM(W40:W42)</f>
        <v>0</v>
      </c>
      <c r="X43" s="213"/>
      <c r="Y43" s="141" t="str">
        <f ca="1">IF(ISERROR(W43/$W$58),"",W43/$W$58)</f>
        <v/>
      </c>
      <c r="Z43" s="15"/>
      <c r="AA43" s="215"/>
      <c r="AB43" s="15"/>
      <c r="AC43" s="215"/>
      <c r="AD43" s="215"/>
      <c r="AE43" s="15"/>
      <c r="AF43" s="15"/>
    </row>
    <row r="44" spans="1:32">
      <c r="A44" s="16"/>
      <c r="B44" s="14"/>
      <c r="C44" s="26"/>
      <c r="D44" s="26"/>
      <c r="E44" s="100"/>
      <c r="F44" s="14"/>
      <c r="G44" s="26"/>
      <c r="H44" s="26"/>
      <c r="I44" s="100"/>
      <c r="J44" s="14"/>
      <c r="K44" s="26"/>
      <c r="L44" s="26"/>
      <c r="M44" s="100"/>
      <c r="N44" s="14"/>
      <c r="O44" s="26"/>
      <c r="P44" s="26"/>
      <c r="Q44" s="156"/>
      <c r="R44" s="14"/>
      <c r="S44" s="26"/>
      <c r="T44" s="26"/>
      <c r="U44" s="156"/>
      <c r="V44" s="14"/>
      <c r="W44" s="26"/>
      <c r="X44" s="26"/>
      <c r="Y44" s="156"/>
      <c r="AE44" s="237"/>
    </row>
    <row r="45" spans="1:32">
      <c r="A45" s="22" t="s">
        <v>71</v>
      </c>
      <c r="B45" s="250"/>
      <c r="C45" s="120"/>
      <c r="D45" s="120"/>
      <c r="E45" s="99"/>
      <c r="F45" s="250"/>
      <c r="G45" s="120"/>
      <c r="H45" s="120"/>
      <c r="I45" s="99"/>
      <c r="J45" s="250"/>
      <c r="K45" s="120"/>
      <c r="L45" s="120"/>
      <c r="M45" s="99"/>
      <c r="N45" s="250"/>
      <c r="O45" s="120"/>
      <c r="P45" s="120"/>
      <c r="Q45" s="155"/>
      <c r="R45" s="250"/>
      <c r="S45" s="120"/>
      <c r="T45" s="120"/>
      <c r="U45" s="155"/>
      <c r="V45" s="250"/>
      <c r="W45" s="120"/>
      <c r="X45" s="120"/>
      <c r="Y45" s="155"/>
    </row>
    <row r="46" spans="1:32">
      <c r="A46" s="46" t="str">
        <f>'4 Finanzierung'!A25</f>
        <v>Darlehen</v>
      </c>
      <c r="B46" s="250"/>
      <c r="C46" s="286"/>
      <c r="D46" s="120"/>
      <c r="E46" s="109" t="str">
        <f>IF(ISERROR(C46/$C$58),"",C46/$C$58)</f>
        <v/>
      </c>
      <c r="F46" s="250"/>
      <c r="G46" s="286"/>
      <c r="H46" s="120"/>
      <c r="I46" s="109" t="str">
        <f>IF(ISERROR(G46/$G$58),"",G46/$G$58)</f>
        <v/>
      </c>
      <c r="J46" s="250"/>
      <c r="K46" s="119">
        <f>'4 Finanzierung'!C25</f>
        <v>0</v>
      </c>
      <c r="L46" s="120"/>
      <c r="M46" s="109" t="str">
        <f>IF(ISERROR(K46/$K$58),"",K46/$K$58)</f>
        <v/>
      </c>
      <c r="N46" s="250"/>
      <c r="O46" s="119">
        <f>'4 Finanzierung'!E25</f>
        <v>0</v>
      </c>
      <c r="P46" s="120"/>
      <c r="Q46" s="133" t="str">
        <f ca="1">IF(ISERROR(O46/$O$58),"",O46/$O$58)</f>
        <v/>
      </c>
      <c r="R46" s="250"/>
      <c r="S46" s="119">
        <f>'4 Finanzierung'!G25</f>
        <v>0</v>
      </c>
      <c r="T46" s="120"/>
      <c r="U46" s="133" t="str">
        <f ca="1">IF(ISERROR(S46/$S$58),"",S46/$S$58)</f>
        <v/>
      </c>
      <c r="V46" s="250"/>
      <c r="W46" s="119">
        <f>'4 Finanzierung'!I25</f>
        <v>0</v>
      </c>
      <c r="X46" s="120"/>
      <c r="Y46" s="133" t="str">
        <f ca="1">IF(ISERROR(W46/$W$58),"",W46/$W$58)</f>
        <v/>
      </c>
    </row>
    <row r="47" spans="1:32">
      <c r="A47" s="46" t="str">
        <f>'4 Finanzierung'!A26</f>
        <v>Hypotheken</v>
      </c>
      <c r="B47" s="250"/>
      <c r="C47" s="286"/>
      <c r="D47" s="120"/>
      <c r="E47" s="109" t="str">
        <f>IF(ISERROR(C47/$C$58),"",C47/$C$58)</f>
        <v/>
      </c>
      <c r="F47" s="250"/>
      <c r="G47" s="286"/>
      <c r="H47" s="120"/>
      <c r="I47" s="109" t="str">
        <f>IF(ISERROR(G47/$G$58),"",G47/$G$58)</f>
        <v/>
      </c>
      <c r="J47" s="250"/>
      <c r="K47" s="119">
        <f>'4 Finanzierung'!C26</f>
        <v>0</v>
      </c>
      <c r="L47" s="120"/>
      <c r="M47" s="109" t="str">
        <f>IF(ISERROR(K47/$K$58),"",K47/$K$58)</f>
        <v/>
      </c>
      <c r="N47" s="250"/>
      <c r="O47" s="119">
        <f>'4 Finanzierung'!E26</f>
        <v>0</v>
      </c>
      <c r="P47" s="120"/>
      <c r="Q47" s="133" t="str">
        <f ca="1">IF(ISERROR(O47/$O$58),"",O47/$O$58)</f>
        <v/>
      </c>
      <c r="R47" s="250"/>
      <c r="S47" s="119">
        <f>'4 Finanzierung'!G26</f>
        <v>0</v>
      </c>
      <c r="T47" s="120"/>
      <c r="U47" s="133" t="str">
        <f ca="1">IF(ISERROR(S47/$S$58),"",S47/$S$58)</f>
        <v/>
      </c>
      <c r="V47" s="250"/>
      <c r="W47" s="119">
        <f>'4 Finanzierung'!I26</f>
        <v>0</v>
      </c>
      <c r="X47" s="120"/>
      <c r="Y47" s="133" t="str">
        <f ca="1">IF(ISERROR(W47/$W$58),"",W47/$W$58)</f>
        <v/>
      </c>
    </row>
    <row r="48" spans="1:32">
      <c r="A48" s="46" t="str">
        <f>'4 Finanzierung'!A27</f>
        <v>Andere langfristige Verbindlichkeiten</v>
      </c>
      <c r="B48" s="250"/>
      <c r="C48" s="198"/>
      <c r="D48" s="120"/>
      <c r="E48" s="109" t="str">
        <f>IF(ISERROR(C48/$C$58),"",C48/$C$58)</f>
        <v/>
      </c>
      <c r="F48" s="250"/>
      <c r="G48" s="198"/>
      <c r="H48" s="120"/>
      <c r="I48" s="109" t="str">
        <f>IF(ISERROR(G48/$G$58),"",G48/$G$58)</f>
        <v/>
      </c>
      <c r="J48" s="250"/>
      <c r="K48" s="119">
        <f>'4 Finanzierung'!C27</f>
        <v>0</v>
      </c>
      <c r="L48" s="120"/>
      <c r="M48" s="109" t="str">
        <f>IF(ISERROR(K48/$K$58),"",K48/$K$58)</f>
        <v/>
      </c>
      <c r="N48" s="250"/>
      <c r="O48" s="119">
        <f>'4 Finanzierung'!E27</f>
        <v>0</v>
      </c>
      <c r="P48" s="120"/>
      <c r="Q48" s="133" t="str">
        <f ca="1">IF(ISERROR(O48/$O$58),"",O48/$O$58)</f>
        <v/>
      </c>
      <c r="R48" s="250"/>
      <c r="S48" s="119">
        <f>'4 Finanzierung'!G27</f>
        <v>0</v>
      </c>
      <c r="T48" s="120"/>
      <c r="U48" s="133" t="str">
        <f ca="1">IF(ISERROR(S48/$S$58),"",S48/$S$58)</f>
        <v/>
      </c>
      <c r="V48" s="250"/>
      <c r="W48" s="119">
        <f>'4 Finanzierung'!I27</f>
        <v>0</v>
      </c>
      <c r="X48" s="120"/>
      <c r="Y48" s="133" t="str">
        <f ca="1">IF(ISERROR(W48/$W$58),"",W48/$W$58)</f>
        <v/>
      </c>
      <c r="AA48" s="241"/>
    </row>
    <row r="49" spans="1:32">
      <c r="A49" s="46" t="str">
        <f>'4 Finanzierung'!A28</f>
        <v>Rückstellungen</v>
      </c>
      <c r="B49" s="250"/>
      <c r="C49" s="291"/>
      <c r="D49" s="120"/>
      <c r="E49" s="109" t="str">
        <f>IF(ISERROR(C49/$C$58),"",C49/$C$58)</f>
        <v/>
      </c>
      <c r="F49" s="250"/>
      <c r="G49" s="291"/>
      <c r="H49" s="120"/>
      <c r="I49" s="109" t="str">
        <f>IF(ISERROR(G49/$G$58),"",G49/$G$58)</f>
        <v/>
      </c>
      <c r="J49" s="250"/>
      <c r="K49" s="119">
        <f>'4 Finanzierung'!C28</f>
        <v>0</v>
      </c>
      <c r="L49" s="120"/>
      <c r="M49" s="109" t="str">
        <f>IF(ISERROR(K49/$K$58),"",K49/$K$58)</f>
        <v/>
      </c>
      <c r="N49" s="250"/>
      <c r="O49" s="119">
        <f>'4 Finanzierung'!E28</f>
        <v>0</v>
      </c>
      <c r="P49" s="120"/>
      <c r="Q49" s="133" t="str">
        <f ca="1">IF(ISERROR(O49/$O$58),"",O49/$O$58)</f>
        <v/>
      </c>
      <c r="R49" s="250"/>
      <c r="S49" s="119">
        <f>'4 Finanzierung'!G28</f>
        <v>0</v>
      </c>
      <c r="T49" s="120"/>
      <c r="U49" s="133" t="str">
        <f ca="1">IF(ISERROR(S49/$S$58),"",S49/$S$58)</f>
        <v/>
      </c>
      <c r="V49" s="250"/>
      <c r="W49" s="119">
        <f>'4 Finanzierung'!I28</f>
        <v>0</v>
      </c>
      <c r="X49" s="120"/>
      <c r="Y49" s="133" t="str">
        <f ca="1">IF(ISERROR(W49/$W$58),"",W49/$W$58)</f>
        <v/>
      </c>
      <c r="AA49" s="241"/>
    </row>
    <row r="50" spans="1:32" s="4" customFormat="1">
      <c r="A50" s="3" t="s">
        <v>72</v>
      </c>
      <c r="B50" s="15">
        <f>SUM(B46:B49)</f>
        <v>0</v>
      </c>
      <c r="C50" s="208">
        <f>SUM(C46:C49)</f>
        <v>0</v>
      </c>
      <c r="D50" s="213"/>
      <c r="E50" s="214" t="str">
        <f>IF(ISERROR(C50/$C$58),"",C50/$C$58)</f>
        <v/>
      </c>
      <c r="F50" s="15">
        <f>SUM(F46:F49)</f>
        <v>0</v>
      </c>
      <c r="G50" s="208">
        <f>SUM(G46:G49)</f>
        <v>0</v>
      </c>
      <c r="H50" s="213"/>
      <c r="I50" s="214" t="str">
        <f>IF(ISERROR(G50/$G$58),"",G50/$G$58)</f>
        <v/>
      </c>
      <c r="J50" s="15">
        <f>SUM(J46:J49)</f>
        <v>0</v>
      </c>
      <c r="K50" s="208">
        <f>SUM(K46:K49)</f>
        <v>0</v>
      </c>
      <c r="L50" s="213"/>
      <c r="M50" s="214" t="str">
        <f>IF(ISERROR(K50/$K$58),"",K50/$K$58)</f>
        <v/>
      </c>
      <c r="N50" s="15"/>
      <c r="O50" s="208">
        <f>SUM(O46:O49)</f>
        <v>0</v>
      </c>
      <c r="P50" s="213"/>
      <c r="Q50" s="141" t="str">
        <f ca="1">IF(ISERROR(O50/$O$58),"",O50/$O$58)</f>
        <v/>
      </c>
      <c r="R50" s="15">
        <f>SUM(R46:R49)</f>
        <v>0</v>
      </c>
      <c r="S50" s="208">
        <f>SUM(S46:S49)</f>
        <v>0</v>
      </c>
      <c r="T50" s="213"/>
      <c r="U50" s="141" t="str">
        <f ca="1">IF(ISERROR(S50/$S$58),"",S50/$S$58)</f>
        <v/>
      </c>
      <c r="V50" s="15">
        <f>SUM(V46:V49)</f>
        <v>0</v>
      </c>
      <c r="W50" s="208">
        <f>SUM(W46:W49)</f>
        <v>0</v>
      </c>
      <c r="X50" s="213"/>
      <c r="Y50" s="141" t="str">
        <f ca="1">IF(ISERROR(W50/$W$58),"",W50/$W$58)</f>
        <v/>
      </c>
      <c r="Z50" s="15"/>
      <c r="AA50" s="241"/>
      <c r="AC50" s="215"/>
      <c r="AD50" s="215"/>
      <c r="AE50" s="15"/>
      <c r="AF50" s="15"/>
    </row>
    <row r="51" spans="1:32">
      <c r="A51" s="16"/>
      <c r="B51" s="14"/>
      <c r="C51" s="26"/>
      <c r="D51" s="26"/>
      <c r="E51" s="100"/>
      <c r="F51" s="14"/>
      <c r="G51" s="26"/>
      <c r="H51" s="26"/>
      <c r="I51" s="100"/>
      <c r="J51" s="14"/>
      <c r="K51" s="26"/>
      <c r="L51" s="26"/>
      <c r="M51" s="100"/>
      <c r="N51" s="14"/>
      <c r="O51" s="26"/>
      <c r="P51" s="26"/>
      <c r="Q51" s="156"/>
      <c r="R51" s="14"/>
      <c r="S51" s="26"/>
      <c r="T51" s="26"/>
      <c r="U51" s="156"/>
      <c r="V51" s="14"/>
      <c r="W51" s="26"/>
      <c r="X51" s="26"/>
      <c r="Y51" s="156"/>
      <c r="AA51" s="241"/>
    </row>
    <row r="52" spans="1:32">
      <c r="A52" s="22" t="s">
        <v>14</v>
      </c>
      <c r="B52" s="250"/>
      <c r="C52" s="120"/>
      <c r="D52" s="120"/>
      <c r="E52" s="99"/>
      <c r="F52" s="250"/>
      <c r="G52" s="120"/>
      <c r="H52" s="120"/>
      <c r="I52" s="99"/>
      <c r="J52" s="250"/>
      <c r="K52" s="120"/>
      <c r="L52" s="120"/>
      <c r="M52" s="99"/>
      <c r="N52" s="250"/>
      <c r="O52" s="120"/>
      <c r="P52" s="120"/>
      <c r="Q52" s="155"/>
      <c r="R52" s="250"/>
      <c r="S52" s="120"/>
      <c r="T52" s="120"/>
      <c r="U52" s="155"/>
      <c r="V52" s="250"/>
      <c r="W52" s="120"/>
      <c r="X52" s="120"/>
      <c r="Y52" s="155"/>
      <c r="AA52" s="241"/>
    </row>
    <row r="53" spans="1:32">
      <c r="A53" s="46" t="str">
        <f>'4 Finanzierung'!A34</f>
        <v>Aktienkapital/Stammkapital</v>
      </c>
      <c r="B53" s="250"/>
      <c r="C53" s="286"/>
      <c r="D53" s="120"/>
      <c r="E53" s="109" t="str">
        <f>IF(ISERROR(C53/$C$58),"",C53/$C$58)</f>
        <v/>
      </c>
      <c r="F53" s="250"/>
      <c r="G53" s="286"/>
      <c r="H53" s="120"/>
      <c r="I53" s="109" t="str">
        <f>IF(ISERROR(G53/$G$58),"",G53/$G$58)</f>
        <v/>
      </c>
      <c r="J53" s="250"/>
      <c r="K53" s="119">
        <f>'4 Finanzierung'!C34</f>
        <v>0</v>
      </c>
      <c r="L53" s="120"/>
      <c r="M53" s="109" t="str">
        <f>IF(ISERROR(K53/$K$58),"",K53/$K$58)</f>
        <v/>
      </c>
      <c r="N53" s="250"/>
      <c r="O53" s="119">
        <f>'4 Finanzierung'!E34</f>
        <v>0</v>
      </c>
      <c r="P53" s="120"/>
      <c r="Q53" s="133" t="str">
        <f ca="1">IF(ISERROR(O53/$O$58),"",O53/$O$58)</f>
        <v/>
      </c>
      <c r="R53" s="250"/>
      <c r="S53" s="119">
        <f>'4 Finanzierung'!G34</f>
        <v>0</v>
      </c>
      <c r="T53" s="120"/>
      <c r="U53" s="133" t="str">
        <f ca="1">IF(ISERROR(S53/$S$58),"",S53/$S$58)</f>
        <v/>
      </c>
      <c r="V53" s="250"/>
      <c r="W53" s="119">
        <f>'4 Finanzierung'!I34</f>
        <v>0</v>
      </c>
      <c r="X53" s="120"/>
      <c r="Y53" s="133" t="str">
        <f ca="1">IF(ISERROR(W53/$W$58),"",W53/$W$58)</f>
        <v/>
      </c>
      <c r="AA53" s="241"/>
    </row>
    <row r="54" spans="1:32">
      <c r="A54" s="46" t="str">
        <f>'4 Finanzierung'!A35</f>
        <v>Reserven</v>
      </c>
      <c r="B54" s="250"/>
      <c r="C54" s="198"/>
      <c r="D54" s="120"/>
      <c r="E54" s="109" t="str">
        <f>IF(ISERROR(C54/$C$58),"",C54/$C$58)</f>
        <v/>
      </c>
      <c r="F54" s="250"/>
      <c r="G54" s="198"/>
      <c r="H54" s="120"/>
      <c r="I54" s="109" t="str">
        <f>IF(ISERROR(G54/$G$58),"",G54/$G$58)</f>
        <v/>
      </c>
      <c r="J54" s="250"/>
      <c r="K54" s="119">
        <f>'4 Finanzierung'!C35</f>
        <v>0</v>
      </c>
      <c r="L54" s="120"/>
      <c r="M54" s="109" t="str">
        <f>IF(ISERROR(K54/$K$58),"",K54/$K$58)</f>
        <v/>
      </c>
      <c r="N54" s="250"/>
      <c r="O54" s="119">
        <f>K54</f>
        <v>0</v>
      </c>
      <c r="P54" s="120"/>
      <c r="Q54" s="133" t="str">
        <f ca="1">IF(ISERROR(O54/$O$58),"",O54/$O$58)</f>
        <v/>
      </c>
      <c r="R54" s="250"/>
      <c r="S54" s="119">
        <f>O54</f>
        <v>0</v>
      </c>
      <c r="T54" s="120"/>
      <c r="U54" s="133" t="str">
        <f ca="1">IF(ISERROR(S54/$S$58),"",S54/$S$58)</f>
        <v/>
      </c>
      <c r="V54" s="250"/>
      <c r="W54" s="119">
        <f>S54</f>
        <v>0</v>
      </c>
      <c r="X54" s="120"/>
      <c r="Y54" s="133" t="str">
        <f ca="1">IF(ISERROR(W54/$W$58),"",W54/$W$58)</f>
        <v/>
      </c>
      <c r="AA54" s="241"/>
    </row>
    <row r="55" spans="1:32">
      <c r="A55" s="46" t="str">
        <f>'4 Finanzierung'!A36</f>
        <v>Bilanzgewinn / -verlust inkl. Vortrag</v>
      </c>
      <c r="B55" s="250"/>
      <c r="C55" s="198"/>
      <c r="D55" s="120"/>
      <c r="E55" s="109" t="str">
        <f>IF(ISERROR(C55/$C$58),"",C55/$C$58)</f>
        <v/>
      </c>
      <c r="F55" s="250"/>
      <c r="G55" s="198"/>
      <c r="H55" s="120"/>
      <c r="I55" s="109" t="str">
        <f>IF(ISERROR(G55/$G$58),"",G55/$G$58)</f>
        <v/>
      </c>
      <c r="J55" s="250"/>
      <c r="K55" s="119">
        <f>'4 Finanzierung'!C36</f>
        <v>0</v>
      </c>
      <c r="L55" s="120"/>
      <c r="M55" s="109" t="str">
        <f>IF(ISERROR(K55/$K$58),"",K55/$K$58)</f>
        <v/>
      </c>
      <c r="N55" s="250"/>
      <c r="O55" s="119">
        <f ca="1">K55+'5 Erfolg'!P29</f>
        <v>0</v>
      </c>
      <c r="P55" s="120"/>
      <c r="Q55" s="133" t="str">
        <f ca="1">IF(ISERROR(O55/$O$58),"",O55/$O$58)</f>
        <v/>
      </c>
      <c r="R55" s="250"/>
      <c r="S55" s="119">
        <f ca="1">O55+'5 Erfolg'!T29</f>
        <v>0</v>
      </c>
      <c r="T55" s="120"/>
      <c r="U55" s="133" t="str">
        <f ca="1">IF(ISERROR(S55/$S$58),"",S55/$S$58)</f>
        <v/>
      </c>
      <c r="V55" s="250"/>
      <c r="W55" s="119">
        <f ca="1">S55+'5 Erfolg'!X29</f>
        <v>0</v>
      </c>
      <c r="X55" s="120"/>
      <c r="Y55" s="133" t="str">
        <f ca="1">IF(ISERROR(W55/$W$58),"",W55/$W$58)</f>
        <v/>
      </c>
      <c r="AA55" s="242"/>
    </row>
    <row r="56" spans="1:32" s="4" customFormat="1">
      <c r="A56" s="3" t="s">
        <v>2</v>
      </c>
      <c r="B56" s="15">
        <f>SUM(B53:B55)</f>
        <v>0</v>
      </c>
      <c r="C56" s="208">
        <f>SUM(C53:C55)</f>
        <v>0</v>
      </c>
      <c r="D56" s="213"/>
      <c r="E56" s="214" t="str">
        <f>IF(ISERROR(C56/$C$58),"",C56/$C$58)</f>
        <v/>
      </c>
      <c r="F56" s="15">
        <f>SUM(F53:F55)</f>
        <v>0</v>
      </c>
      <c r="G56" s="208">
        <f>SUM(G53:G55)</f>
        <v>0</v>
      </c>
      <c r="H56" s="213"/>
      <c r="I56" s="214" t="str">
        <f>IF(ISERROR(G56/$G$58),"",G56/$G$58)</f>
        <v/>
      </c>
      <c r="J56" s="15">
        <f>SUM(J53:J55)</f>
        <v>0</v>
      </c>
      <c r="K56" s="208">
        <f>SUM(K53:K55)</f>
        <v>0</v>
      </c>
      <c r="L56" s="213"/>
      <c r="M56" s="214" t="str">
        <f>IF(ISERROR(K56/$K$58),"",K56/$K$58)</f>
        <v/>
      </c>
      <c r="N56" s="15"/>
      <c r="O56" s="208">
        <f ca="1">SUM(O53:O55)</f>
        <v>0</v>
      </c>
      <c r="P56" s="213"/>
      <c r="Q56" s="141" t="str">
        <f ca="1">IF(ISERROR(O56/$O$58),"",O56/$O$58)</f>
        <v/>
      </c>
      <c r="R56" s="15">
        <f>SUM(R53:R55)</f>
        <v>0</v>
      </c>
      <c r="S56" s="208">
        <f ca="1">SUM(S53:S55)</f>
        <v>0</v>
      </c>
      <c r="T56" s="213"/>
      <c r="U56" s="141" t="str">
        <f ca="1">IF(ISERROR(S56/$S$58),"",S56/$S$58)</f>
        <v/>
      </c>
      <c r="V56" s="15">
        <f>SUM(V53:V55)</f>
        <v>0</v>
      </c>
      <c r="W56" s="208">
        <f ca="1">SUM(W53:W55)</f>
        <v>0</v>
      </c>
      <c r="X56" s="213"/>
      <c r="Y56" s="141" t="str">
        <f ca="1">IF(ISERROR(W56/$W$58),"",W56/$W$58)</f>
        <v/>
      </c>
      <c r="Z56" s="15"/>
      <c r="AA56" s="241"/>
      <c r="AC56" s="215"/>
      <c r="AD56" s="215"/>
      <c r="AE56" s="15"/>
      <c r="AF56" s="15"/>
    </row>
    <row r="57" spans="1:32" ht="6" customHeight="1">
      <c r="A57" s="250"/>
      <c r="B57" s="250"/>
      <c r="C57" s="289"/>
      <c r="D57" s="289"/>
      <c r="E57" s="102"/>
      <c r="F57" s="250"/>
      <c r="G57" s="289"/>
      <c r="H57" s="289"/>
      <c r="I57" s="102"/>
      <c r="J57" s="250"/>
      <c r="K57" s="289"/>
      <c r="L57" s="289"/>
      <c r="M57" s="102"/>
      <c r="N57" s="250"/>
      <c r="O57" s="289"/>
      <c r="P57" s="289"/>
      <c r="Q57" s="160"/>
      <c r="R57" s="250"/>
      <c r="S57" s="289"/>
      <c r="T57" s="289"/>
      <c r="U57" s="160"/>
      <c r="V57" s="250"/>
      <c r="W57" s="289"/>
      <c r="X57" s="289"/>
      <c r="Y57" s="160"/>
    </row>
    <row r="58" spans="1:32">
      <c r="A58" s="23" t="s">
        <v>19</v>
      </c>
      <c r="B58" s="114">
        <f>B43+B50+B56</f>
        <v>0</v>
      </c>
      <c r="C58" s="111">
        <f>C43+C50+C56</f>
        <v>0</v>
      </c>
      <c r="D58" s="111"/>
      <c r="E58" s="116" t="str">
        <f>IF(ISERROR(C58/$C$58),"",C58/$C$58)</f>
        <v/>
      </c>
      <c r="F58" s="114">
        <f>F43+F50+F56</f>
        <v>0</v>
      </c>
      <c r="G58" s="111">
        <f>G43+G50+G56</f>
        <v>0</v>
      </c>
      <c r="H58" s="111"/>
      <c r="I58" s="116" t="str">
        <f>IF(ISERROR(G58/$G$58),"",G58/$G$58)</f>
        <v/>
      </c>
      <c r="J58" s="114">
        <f>J43+J50+J56</f>
        <v>0</v>
      </c>
      <c r="K58" s="111">
        <f>K43+K50+K56</f>
        <v>0</v>
      </c>
      <c r="L58" s="111"/>
      <c r="M58" s="116" t="str">
        <f>IF(ISERROR(K58/$K$58),"",K58/$K$58)</f>
        <v/>
      </c>
      <c r="N58" s="15"/>
      <c r="O58" s="111">
        <f ca="1">O43+O50+O56</f>
        <v>0</v>
      </c>
      <c r="P58" s="111"/>
      <c r="Q58" s="159" t="str">
        <f ca="1">IF(ISERROR(O58/$O$58),"",O58/$O$58)</f>
        <v/>
      </c>
      <c r="R58" s="114">
        <f>R43+R50+R56</f>
        <v>0</v>
      </c>
      <c r="S58" s="111">
        <f ca="1">S43+S50+S56</f>
        <v>0</v>
      </c>
      <c r="T58" s="111"/>
      <c r="U58" s="159" t="str">
        <f ca="1">IF(ISERROR(S58/$S$58),"",S58/$S$58)</f>
        <v/>
      </c>
      <c r="V58" s="114">
        <f>V43+V50+V56</f>
        <v>0</v>
      </c>
      <c r="W58" s="111">
        <f ca="1">W43+W50+W56</f>
        <v>0</v>
      </c>
      <c r="X58" s="111"/>
      <c r="Y58" s="159" t="str">
        <f ca="1">IF(ISERROR(W58/$W$58),"",W58/$W$58)</f>
        <v/>
      </c>
    </row>
    <row r="60" spans="1:32">
      <c r="O60" s="292"/>
      <c r="P60" s="292"/>
      <c r="Q60" s="292"/>
      <c r="R60" s="292"/>
      <c r="S60" s="292"/>
      <c r="T60" s="292"/>
      <c r="U60" s="292"/>
      <c r="V60" s="292"/>
      <c r="W60" s="292"/>
      <c r="X60" s="292">
        <f>X58-X34</f>
        <v>0</v>
      </c>
    </row>
  </sheetData>
  <phoneticPr fontId="8" type="noConversion"/>
  <conditionalFormatting sqref="K34">
    <cfRule type="expression" dxfId="15" priority="12" stopIfTrue="1">
      <formula>$K$34&lt;&gt;$K$58</formula>
    </cfRule>
    <cfRule type="expression" dxfId="14" priority="28" stopIfTrue="1">
      <formula>$K$34&lt;&gt;$K$58</formula>
    </cfRule>
  </conditionalFormatting>
  <conditionalFormatting sqref="K58">
    <cfRule type="expression" dxfId="13" priority="10" stopIfTrue="1">
      <formula>$K$34&lt;&gt;$K$58</formula>
    </cfRule>
    <cfRule type="expression" dxfId="12" priority="11" stopIfTrue="1">
      <formula>$K$34&lt;&gt;$K$58</formula>
    </cfRule>
  </conditionalFormatting>
  <conditionalFormatting sqref="G34">
    <cfRule type="expression" dxfId="11" priority="9" stopIfTrue="1">
      <formula>$G$34&lt;&gt;$G$58</formula>
    </cfRule>
  </conditionalFormatting>
  <conditionalFormatting sqref="G58">
    <cfRule type="expression" dxfId="10" priority="8" stopIfTrue="1">
      <formula>$G$34&lt;&gt;$G$58</formula>
    </cfRule>
  </conditionalFormatting>
  <conditionalFormatting sqref="C34">
    <cfRule type="expression" dxfId="9" priority="7" stopIfTrue="1">
      <formula>$C$34&lt;&gt;$C$58</formula>
    </cfRule>
  </conditionalFormatting>
  <conditionalFormatting sqref="O34">
    <cfRule type="expression" dxfId="8" priority="6" stopIfTrue="1">
      <formula>$O$34&lt;&gt;$O$58</formula>
    </cfRule>
  </conditionalFormatting>
  <conditionalFormatting sqref="O58">
    <cfRule type="expression" dxfId="7" priority="5" stopIfTrue="1">
      <formula>$O$34&lt;&gt;$O$58</formula>
    </cfRule>
  </conditionalFormatting>
  <conditionalFormatting sqref="S34">
    <cfRule type="expression" dxfId="6" priority="4" stopIfTrue="1">
      <formula>$S$34&lt;&gt;$S$58</formula>
    </cfRule>
  </conditionalFormatting>
  <conditionalFormatting sqref="S58">
    <cfRule type="expression" dxfId="5" priority="3" stopIfTrue="1">
      <formula>$S$34&lt;&gt;$S$58</formula>
    </cfRule>
  </conditionalFormatting>
  <conditionalFormatting sqref="W34">
    <cfRule type="expression" dxfId="4" priority="2" stopIfTrue="1">
      <formula>$W$34&lt;&gt;$W$58</formula>
    </cfRule>
  </conditionalFormatting>
  <conditionalFormatting sqref="W58">
    <cfRule type="expression" dxfId="3" priority="1" stopIfTrue="1">
      <formula>$W$34&lt;&gt;$W$58</formula>
    </cfRule>
  </conditionalFormatting>
  <hyperlinks>
    <hyperlink ref="A4" location="Titel!A1" display="Titel!A1" xr:uid="{00000000-0004-0000-0800-000000000000}"/>
  </hyperlinks>
  <pageMargins left="0.78740157480314965" right="0.78740157480314965" top="0.78740157480314965" bottom="0.78740157480314965" header="0.51181102362204722" footer="0.31496062992125984"/>
  <pageSetup paperSize="9" orientation="landscape" r:id="rId1"/>
  <headerFooter alignWithMargins="0">
    <oddFooter>&amp;L&amp;"Arial,Standard"&amp;8&amp;K01+049&amp;D&amp;C&amp;"Arial,Standard"&amp;8&amp;K01+049© Vorlage: Stocker Unternehmensentwicklung AG (www.stocker.pro)&amp;R&amp;"Arial,Standard"&amp;8&amp;K01+049Seite &amp;P/&amp;N</oddFooter>
  </headerFooter>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19</vt:i4>
      </vt:variant>
    </vt:vector>
  </HeadingPairs>
  <TitlesOfParts>
    <vt:vector size="29" baseType="lpstr">
      <vt:lpstr>Titel</vt:lpstr>
      <vt:lpstr>Hinweise</vt:lpstr>
      <vt:lpstr>1 Umsatz</vt:lpstr>
      <vt:lpstr>2 Kosten</vt:lpstr>
      <vt:lpstr>3 Investitionen</vt:lpstr>
      <vt:lpstr>4 Finanzierung</vt:lpstr>
      <vt:lpstr>5 Erfolg</vt:lpstr>
      <vt:lpstr>6 Liquidität</vt:lpstr>
      <vt:lpstr>7 Bilanz</vt:lpstr>
      <vt:lpstr>8 Kennzahlen</vt:lpstr>
      <vt:lpstr>'1 Umsatz'!Druckbereich</vt:lpstr>
      <vt:lpstr>'2 Kosten'!Druckbereich</vt:lpstr>
      <vt:lpstr>'3 Investitionen'!Druckbereich</vt:lpstr>
      <vt:lpstr>'4 Finanzierung'!Druckbereich</vt:lpstr>
      <vt:lpstr>'5 Erfolg'!Druckbereich</vt:lpstr>
      <vt:lpstr>'6 Liquidität'!Druckbereich</vt:lpstr>
      <vt:lpstr>'7 Bilanz'!Druckbereich</vt:lpstr>
      <vt:lpstr>'8 Kennzahlen'!Druckbereich</vt:lpstr>
      <vt:lpstr>Hinweise!Druckbereich</vt:lpstr>
      <vt:lpstr>Titel!Druckbereich</vt:lpstr>
      <vt:lpstr>'1 Umsatz'!Drucktitel</vt:lpstr>
      <vt:lpstr>'2 Kosten'!Drucktitel</vt:lpstr>
      <vt:lpstr>'3 Investitionen'!Drucktitel</vt:lpstr>
      <vt:lpstr>'4 Finanzierung'!Drucktitel</vt:lpstr>
      <vt:lpstr>'5 Erfolg'!Drucktitel</vt:lpstr>
      <vt:lpstr>'6 Liquidität'!Drucktitel</vt:lpstr>
      <vt:lpstr>'7 Bilanz'!Drucktitel</vt:lpstr>
      <vt:lpstr>'8 Kennzahlen'!Drucktitel</vt:lpstr>
      <vt:lpstr>Hinweise!Drucktitel</vt:lpstr>
    </vt:vector>
  </TitlesOfParts>
  <Company>Stämpfli AG,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Finanzplan</dc:title>
  <dc:creator>Pascal O. Stocker</dc:creator>
  <cp:lastModifiedBy>marti</cp:lastModifiedBy>
  <cp:lastPrinted>2012-09-26T13:04:55Z</cp:lastPrinted>
  <dcterms:created xsi:type="dcterms:W3CDTF">2004-08-31T06:04:28Z</dcterms:created>
  <dcterms:modified xsi:type="dcterms:W3CDTF">2022-05-25T14:07:25Z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